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33600" windowHeight="18720" tabRatio="500"/>
  </bookViews>
  <sheets>
    <sheet name="Stats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8" i="2" l="1"/>
  <c r="E207" i="2"/>
  <c r="E206" i="2"/>
  <c r="L203" i="2"/>
  <c r="K203" i="2"/>
  <c r="J203" i="2"/>
  <c r="I203" i="2"/>
  <c r="D203" i="2"/>
  <c r="E203" i="2"/>
  <c r="F203" i="2"/>
  <c r="C203" i="2"/>
  <c r="C202" i="2"/>
  <c r="I202" i="2"/>
  <c r="J195" i="2"/>
  <c r="K195" i="2"/>
  <c r="L195" i="2"/>
  <c r="J196" i="2"/>
  <c r="K196" i="2"/>
  <c r="L196" i="2"/>
  <c r="J197" i="2"/>
  <c r="K197" i="2"/>
  <c r="L197" i="2"/>
  <c r="I197" i="2"/>
  <c r="I196" i="2"/>
  <c r="I195" i="2"/>
  <c r="D195" i="2"/>
  <c r="E195" i="2"/>
  <c r="F195" i="2"/>
  <c r="D196" i="2"/>
  <c r="E196" i="2"/>
  <c r="F196" i="2"/>
  <c r="D197" i="2"/>
  <c r="E197" i="2"/>
  <c r="F197" i="2"/>
  <c r="C197" i="2"/>
  <c r="C196" i="2"/>
  <c r="C195" i="2"/>
  <c r="L168" i="2"/>
  <c r="K168" i="2"/>
  <c r="J168" i="2"/>
  <c r="I168" i="2"/>
  <c r="L147" i="2"/>
  <c r="K147" i="2"/>
  <c r="J147" i="2"/>
  <c r="I147" i="2"/>
  <c r="L126" i="2"/>
  <c r="K126" i="2"/>
  <c r="J126" i="2"/>
  <c r="I126" i="2"/>
  <c r="L105" i="2"/>
  <c r="K105" i="2"/>
  <c r="J105" i="2"/>
  <c r="I105" i="2"/>
  <c r="L84" i="2"/>
  <c r="K84" i="2"/>
  <c r="J84" i="2"/>
  <c r="I84" i="2"/>
  <c r="L64" i="2"/>
  <c r="K64" i="2"/>
  <c r="J64" i="2"/>
  <c r="I64" i="2"/>
  <c r="L43" i="2"/>
  <c r="K43" i="2"/>
  <c r="J43" i="2"/>
  <c r="I43" i="2"/>
  <c r="L22" i="2"/>
  <c r="K22" i="2"/>
  <c r="J22" i="2"/>
  <c r="I22" i="2"/>
  <c r="C189" i="2"/>
  <c r="F189" i="2"/>
  <c r="E189" i="2"/>
  <c r="D189" i="2"/>
  <c r="C168" i="2"/>
  <c r="C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F168" i="2"/>
  <c r="E168" i="2"/>
  <c r="D168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F147" i="2"/>
  <c r="E147" i="2"/>
  <c r="D147" i="2"/>
  <c r="C126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F126" i="2"/>
  <c r="E126" i="2"/>
  <c r="D126" i="2"/>
  <c r="C105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F105" i="2"/>
  <c r="E105" i="2"/>
  <c r="D105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F84" i="2"/>
  <c r="E64" i="2"/>
  <c r="E84" i="2"/>
  <c r="D84" i="2"/>
  <c r="C84" i="2"/>
  <c r="C64" i="2"/>
  <c r="D64" i="2"/>
  <c r="C43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F43" i="2"/>
  <c r="E43" i="2"/>
  <c r="D43" i="2"/>
  <c r="D2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C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2" i="2"/>
  <c r="L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L191" i="2"/>
  <c r="L192" i="2"/>
  <c r="L190" i="2"/>
  <c r="L202" i="2"/>
  <c r="K191" i="2"/>
  <c r="K192" i="2"/>
  <c r="K190" i="2"/>
  <c r="K202" i="2"/>
  <c r="J191" i="2"/>
  <c r="J192" i="2"/>
  <c r="J190" i="2"/>
  <c r="J202" i="2"/>
  <c r="I191" i="2"/>
  <c r="I192" i="2"/>
  <c r="I190" i="2"/>
  <c r="E2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F191" i="2"/>
  <c r="F192" i="2"/>
  <c r="F190" i="2"/>
  <c r="F202" i="2"/>
  <c r="E191" i="2"/>
  <c r="E192" i="2"/>
  <c r="E190" i="2"/>
  <c r="E202" i="2"/>
  <c r="D191" i="2"/>
  <c r="D192" i="2"/>
  <c r="D190" i="2"/>
  <c r="D202" i="2"/>
  <c r="C191" i="2"/>
  <c r="C192" i="2"/>
  <c r="C190" i="2"/>
  <c r="G190" i="2"/>
  <c r="H190" i="2"/>
  <c r="G191" i="2"/>
  <c r="G192" i="2"/>
  <c r="H191" i="2"/>
  <c r="H192" i="2"/>
  <c r="F208" i="2"/>
  <c r="F206" i="2"/>
  <c r="F207" i="2"/>
</calcChain>
</file>

<file path=xl/sharedStrings.xml><?xml version="1.0" encoding="utf-8"?>
<sst xmlns="http://schemas.openxmlformats.org/spreadsheetml/2006/main" count="103" uniqueCount="32">
  <si>
    <t>Fascicle Length (mm)</t>
    <phoneticPr fontId="0" type="noConversion"/>
  </si>
  <si>
    <t>Average SL (µm)</t>
  </si>
  <si>
    <t>Average SL (mm)</t>
    <phoneticPr fontId="0" type="noConversion"/>
  </si>
  <si>
    <t>Number of S</t>
    <phoneticPr fontId="0" type="noConversion"/>
  </si>
  <si>
    <t>Section</t>
  </si>
  <si>
    <t>OLD</t>
  </si>
  <si>
    <t>L</t>
  </si>
  <si>
    <t>Fascicle Length (mm)</t>
  </si>
  <si>
    <t>CM</t>
  </si>
  <si>
    <t>M</t>
  </si>
  <si>
    <t>CL</t>
  </si>
  <si>
    <t>O2</t>
  </si>
  <si>
    <t>O8</t>
  </si>
  <si>
    <t>O10</t>
  </si>
  <si>
    <t>O6</t>
  </si>
  <si>
    <t>O5</t>
  </si>
  <si>
    <t>O7</t>
  </si>
  <si>
    <t>O1</t>
  </si>
  <si>
    <t>O3</t>
  </si>
  <si>
    <t>Totals</t>
  </si>
  <si>
    <t>SD</t>
  </si>
  <si>
    <t>YOUNG</t>
  </si>
  <si>
    <t>% Changes</t>
  </si>
  <si>
    <t>Sarcomere Number</t>
  </si>
  <si>
    <t>SE</t>
  </si>
  <si>
    <t xml:space="preserve">Fascicle Length </t>
  </si>
  <si>
    <t>Sarcomere Length</t>
  </si>
  <si>
    <t>SEM %</t>
  </si>
  <si>
    <t>% loss Sarco</t>
  </si>
  <si>
    <t>NEW AVG</t>
  </si>
  <si>
    <t>SEM</t>
  </si>
  <si>
    <t>SEM error %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</si>
</sst>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12"/>
      <name val="Calibri"/>
      <scheme val="minor"/>
    </font>
    <font>
      <sz val="12"/>
      <color rgb="FF000000"/>
      <name val="Calibri"/>
      <family val="2"/>
      <charset val="129"/>
      <scheme val="minor"/>
    </font>
    <font>
      <b/>
      <sz val="12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3" borderId="0" xfId="0" applyFill="1"/>
    <xf numFmtId="0" fontId="3" fillId="4" borderId="0" xfId="0" applyFont="1" applyFill="1"/>
    <xf numFmtId="0" fontId="0" fillId="5" borderId="0" xfId="0" applyFill="1"/>
    <xf numFmtId="0" fontId="4" fillId="0" borderId="0" xfId="0" applyFont="1"/>
    <xf numFmtId="0" fontId="4" fillId="6" borderId="0" xfId="0" applyFont="1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3" fillId="8" borderId="0" xfId="0" applyFont="1" applyFill="1"/>
    <xf numFmtId="0" fontId="5" fillId="0" borderId="0" xfId="0" applyFont="1"/>
    <xf numFmtId="0" fontId="5" fillId="0" borderId="1" xfId="0" applyFont="1" applyBorder="1"/>
    <xf numFmtId="0" fontId="5" fillId="0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Fill="1" applyBorder="1"/>
    <xf numFmtId="0" fontId="5" fillId="0" borderId="5" xfId="0" applyFont="1" applyBorder="1"/>
    <xf numFmtId="0" fontId="5" fillId="7" borderId="0" xfId="0" applyFont="1" applyFill="1"/>
  </cellXfs>
  <cellStyles count="1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15824618204631"/>
          <c:y val="0.150745440578143"/>
          <c:w val="0.890083516203045"/>
          <c:h val="0.77142231200386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57150" cmpd="sng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errBars>
            <c:errBarType val="plus"/>
            <c:errValType val="cust"/>
            <c:noEndCap val="0"/>
            <c:plus>
              <c:numRef>
                <c:f>Stats!$G$206:$G$208</c:f>
                <c:numCache>
                  <c:formatCode>General</c:formatCode>
                  <c:ptCount val="3"/>
                  <c:pt idx="0">
                    <c:v>1.745</c:v>
                  </c:pt>
                  <c:pt idx="1">
                    <c:v>3.236</c:v>
                  </c:pt>
                  <c:pt idx="2">
                    <c:v>3.215</c:v>
                  </c:pt>
                </c:numCache>
              </c:numRef>
            </c:plus>
            <c:minus>
              <c:numRef>
                <c:f>Stats!$G$198:$G$200</c:f>
                <c:numCache>
                  <c:formatCode>General</c:formatCode>
                  <c:ptCount val="3"/>
                </c:numCache>
              </c:numRef>
            </c:minus>
            <c:spPr>
              <a:ln w="38100" cmpd="sng"/>
            </c:spPr>
          </c:errBars>
          <c:cat>
            <c:strRef>
              <c:f>Stats!$C$206:$C$208</c:f>
              <c:strCache>
                <c:ptCount val="3"/>
                <c:pt idx="0">
                  <c:v>Sarcomere Length</c:v>
                </c:pt>
                <c:pt idx="1">
                  <c:v>Sarcomere Number</c:v>
                </c:pt>
                <c:pt idx="2">
                  <c:v>Fascicle Length </c:v>
                </c:pt>
              </c:strCache>
            </c:strRef>
          </c:cat>
          <c:val>
            <c:numRef>
              <c:f>Stats!$E$206:$E$208</c:f>
              <c:numCache>
                <c:formatCode>General</c:formatCode>
                <c:ptCount val="3"/>
                <c:pt idx="0">
                  <c:v>96.22958088584535</c:v>
                </c:pt>
                <c:pt idx="1">
                  <c:v>89.49488219561527</c:v>
                </c:pt>
                <c:pt idx="2">
                  <c:v>85.98678923765924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380488"/>
        <c:axId val="2122359720"/>
      </c:barChart>
      <c:catAx>
        <c:axId val="2122380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8100" cmpd="sng">
            <a:solidFill>
              <a:schemeClr val="tx1"/>
            </a:solidFill>
          </a:ln>
        </c:spPr>
        <c:txPr>
          <a:bodyPr/>
          <a:lstStyle/>
          <a:p>
            <a:pPr>
              <a:defRPr sz="2400" b="1" i="0">
                <a:latin typeface="Times New Roman"/>
              </a:defRPr>
            </a:pPr>
            <a:endParaRPr lang="en-US"/>
          </a:p>
        </c:txPr>
        <c:crossAx val="2122359720"/>
        <c:crosses val="autoZero"/>
        <c:auto val="0"/>
        <c:lblAlgn val="ctr"/>
        <c:lblOffset val="100"/>
        <c:noMultiLvlLbl val="0"/>
      </c:catAx>
      <c:valAx>
        <c:axId val="2122359720"/>
        <c:scaling>
          <c:orientation val="minMax"/>
          <c:max val="10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 b="1" i="0">
                    <a:latin typeface="Times New Roman"/>
                  </a:defRPr>
                </a:pPr>
                <a:r>
                  <a:rPr lang="en-US" sz="2400" b="1" i="0">
                    <a:latin typeface="Times New Roman"/>
                  </a:rPr>
                  <a:t>Difference Old</a:t>
                </a:r>
                <a:r>
                  <a:rPr lang="en-US" sz="2400" b="1" i="0" baseline="0">
                    <a:latin typeface="Times New Roman"/>
                  </a:rPr>
                  <a:t> vs. Young (%)</a:t>
                </a:r>
                <a:endParaRPr lang="en-US" sz="2400" b="1" i="0">
                  <a:latin typeface="Times New Roman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8100" cmpd="sng">
            <a:solidFill>
              <a:schemeClr val="tx1"/>
            </a:solidFill>
          </a:ln>
        </c:spPr>
        <c:txPr>
          <a:bodyPr/>
          <a:lstStyle/>
          <a:p>
            <a:pPr>
              <a:defRPr sz="2000" b="1" i="0">
                <a:latin typeface="Times New Roman"/>
              </a:defRPr>
            </a:pPr>
            <a:endParaRPr lang="en-US"/>
          </a:p>
        </c:txPr>
        <c:crossAx val="2122380488"/>
        <c:crosses val="autoZero"/>
        <c:crossBetween val="between"/>
      </c:valAx>
      <c:spPr>
        <a:ln w="28575" cmpd="sng"/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211</xdr:row>
      <xdr:rowOff>79375</xdr:rowOff>
    </xdr:from>
    <xdr:to>
      <xdr:col>15</xdr:col>
      <xdr:colOff>444500</xdr:colOff>
      <xdr:row>250</xdr:row>
      <xdr:rowOff>15875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208"/>
  <sheetViews>
    <sheetView tabSelected="1" topLeftCell="A199" zoomScale="80" zoomScaleNormal="80" zoomScalePageLayoutView="80" workbookViewId="0">
      <selection activeCell="R218" sqref="R218"/>
    </sheetView>
  </sheetViews>
  <sheetFormatPr baseColWidth="10" defaultColWidth="11" defaultRowHeight="15" x14ac:dyDescent="0"/>
  <cols>
    <col min="2" max="2" width="20.5" customWidth="1"/>
    <col min="3" max="3" width="24.33203125" customWidth="1"/>
    <col min="4" max="4" width="25.6640625" customWidth="1"/>
    <col min="5" max="5" width="18.33203125" customWidth="1"/>
    <col min="8" max="8" width="15.1640625" customWidth="1"/>
    <col min="9" max="9" width="18.33203125" bestFit="1" customWidth="1"/>
    <col min="10" max="10" width="27" customWidth="1"/>
    <col min="11" max="11" width="23.5" customWidth="1"/>
    <col min="12" max="12" width="17" customWidth="1"/>
  </cols>
  <sheetData>
    <row r="1" spans="1:12">
      <c r="A1" s="4" t="s">
        <v>21</v>
      </c>
      <c r="B1" s="3" t="s">
        <v>4</v>
      </c>
      <c r="C1" s="1" t="s">
        <v>7</v>
      </c>
      <c r="D1" s="1" t="s">
        <v>1</v>
      </c>
      <c r="E1" s="2" t="s">
        <v>2</v>
      </c>
      <c r="F1" s="1" t="s">
        <v>3</v>
      </c>
      <c r="G1" s="1" t="s">
        <v>5</v>
      </c>
      <c r="H1" s="3" t="s">
        <v>4</v>
      </c>
      <c r="I1" s="1" t="s">
        <v>0</v>
      </c>
      <c r="J1" s="1" t="s">
        <v>1</v>
      </c>
      <c r="K1" s="2" t="s">
        <v>2</v>
      </c>
      <c r="L1" s="1" t="s">
        <v>3</v>
      </c>
    </row>
    <row r="2" spans="1:12">
      <c r="A2" s="5">
        <v>11</v>
      </c>
      <c r="B2" t="s">
        <v>6</v>
      </c>
      <c r="C2">
        <v>14.52</v>
      </c>
      <c r="D2">
        <v>2.21</v>
      </c>
      <c r="E2">
        <f>D2/1000</f>
        <v>2.2100000000000002E-3</v>
      </c>
      <c r="F2">
        <f t="shared" ref="F2:F34" si="0">C2/E2</f>
        <v>6570.1357466063346</v>
      </c>
      <c r="G2" s="5" t="s">
        <v>12</v>
      </c>
      <c r="H2" t="s">
        <v>6</v>
      </c>
      <c r="I2">
        <v>6.6029999999999998</v>
      </c>
      <c r="J2">
        <v>2</v>
      </c>
      <c r="K2">
        <f>J2/1000</f>
        <v>2E-3</v>
      </c>
      <c r="L2">
        <f>I2/K2</f>
        <v>3301.5</v>
      </c>
    </row>
    <row r="3" spans="1:12">
      <c r="C3">
        <v>14.4</v>
      </c>
      <c r="D3">
        <v>2.23</v>
      </c>
      <c r="E3">
        <f t="shared" ref="E3:E58" si="1">D3/1000</f>
        <v>2.2299999999999998E-3</v>
      </c>
      <c r="F3">
        <f t="shared" si="0"/>
        <v>6457.3991031390142</v>
      </c>
      <c r="I3">
        <v>5.9059999999999997</v>
      </c>
      <c r="J3">
        <v>2.0099999999999998</v>
      </c>
      <c r="K3">
        <f t="shared" ref="K3:K58" si="2">J3/1000</f>
        <v>2.0099999999999996E-3</v>
      </c>
      <c r="L3">
        <f t="shared" ref="L3:L58" si="3">I3/K3</f>
        <v>2938.3084577114432</v>
      </c>
    </row>
    <row r="4" spans="1:12">
      <c r="C4">
        <v>13.39</v>
      </c>
      <c r="D4">
        <v>2.21</v>
      </c>
      <c r="E4">
        <f t="shared" si="1"/>
        <v>2.2100000000000002E-3</v>
      </c>
      <c r="F4">
        <f t="shared" si="0"/>
        <v>6058.8235294117649</v>
      </c>
      <c r="I4">
        <v>8.0649999999999995</v>
      </c>
      <c r="J4">
        <v>2.06</v>
      </c>
      <c r="K4">
        <f t="shared" si="2"/>
        <v>2.0600000000000002E-3</v>
      </c>
      <c r="L4">
        <f t="shared" si="3"/>
        <v>3915.0485436893196</v>
      </c>
    </row>
    <row r="5" spans="1:12">
      <c r="C5">
        <v>13.68</v>
      </c>
      <c r="D5">
        <v>2.21</v>
      </c>
      <c r="E5">
        <f t="shared" si="1"/>
        <v>2.2100000000000002E-3</v>
      </c>
      <c r="F5">
        <f t="shared" si="0"/>
        <v>6190.0452488687779</v>
      </c>
      <c r="I5">
        <v>8.2249999999999996</v>
      </c>
      <c r="J5">
        <v>2.0299999999999998</v>
      </c>
      <c r="K5">
        <f t="shared" si="2"/>
        <v>2.0299999999999997E-3</v>
      </c>
      <c r="L5">
        <f t="shared" si="3"/>
        <v>4051.7241379310349</v>
      </c>
    </row>
    <row r="6" spans="1:12">
      <c r="C6">
        <v>13.35</v>
      </c>
      <c r="D6">
        <v>2.23</v>
      </c>
      <c r="E6">
        <f t="shared" si="1"/>
        <v>2.2299999999999998E-3</v>
      </c>
      <c r="F6">
        <f t="shared" si="0"/>
        <v>5986.5470852017943</v>
      </c>
      <c r="I6">
        <v>6.9960000000000004</v>
      </c>
      <c r="J6">
        <v>2.0499999999999998</v>
      </c>
      <c r="K6">
        <f t="shared" si="2"/>
        <v>2.0499999999999997E-3</v>
      </c>
      <c r="L6">
        <f t="shared" si="3"/>
        <v>3412.682926829269</v>
      </c>
    </row>
    <row r="7" spans="1:12">
      <c r="B7" t="s">
        <v>8</v>
      </c>
      <c r="C7">
        <v>12.89</v>
      </c>
      <c r="D7">
        <v>2.35</v>
      </c>
      <c r="E7">
        <f t="shared" si="1"/>
        <v>2.3500000000000001E-3</v>
      </c>
      <c r="F7">
        <f t="shared" si="0"/>
        <v>5485.1063829787236</v>
      </c>
      <c r="H7" t="s">
        <v>8</v>
      </c>
      <c r="I7">
        <v>6.3490000000000002</v>
      </c>
      <c r="J7">
        <v>2.04</v>
      </c>
      <c r="K7">
        <f t="shared" si="2"/>
        <v>2.0400000000000001E-3</v>
      </c>
      <c r="L7">
        <f t="shared" si="3"/>
        <v>3112.2549019607841</v>
      </c>
    </row>
    <row r="8" spans="1:12">
      <c r="C8">
        <v>12.36</v>
      </c>
      <c r="D8">
        <v>2.2999999999999998</v>
      </c>
      <c r="E8">
        <f t="shared" si="1"/>
        <v>2.3E-3</v>
      </c>
      <c r="F8">
        <f t="shared" si="0"/>
        <v>5373.913043478261</v>
      </c>
      <c r="I8">
        <v>9.9190000000000005</v>
      </c>
      <c r="J8">
        <v>2.11</v>
      </c>
      <c r="K8">
        <f t="shared" si="2"/>
        <v>2.1099999999999999E-3</v>
      </c>
      <c r="L8">
        <f t="shared" si="3"/>
        <v>4700.9478672985788</v>
      </c>
    </row>
    <row r="9" spans="1:12">
      <c r="C9">
        <v>13.03</v>
      </c>
      <c r="D9">
        <v>2.34</v>
      </c>
      <c r="E9">
        <f t="shared" si="1"/>
        <v>2.3400000000000001E-3</v>
      </c>
      <c r="F9">
        <f t="shared" si="0"/>
        <v>5568.3760683760684</v>
      </c>
      <c r="I9">
        <v>11.93</v>
      </c>
      <c r="J9">
        <v>2.11</v>
      </c>
      <c r="K9">
        <f t="shared" si="2"/>
        <v>2.1099999999999999E-3</v>
      </c>
      <c r="L9">
        <f t="shared" si="3"/>
        <v>5654.0284360189571</v>
      </c>
    </row>
    <row r="10" spans="1:12">
      <c r="C10">
        <v>12.91</v>
      </c>
      <c r="D10">
        <v>2.37</v>
      </c>
      <c r="E10">
        <f t="shared" si="1"/>
        <v>2.3700000000000001E-3</v>
      </c>
      <c r="F10">
        <f t="shared" si="0"/>
        <v>5447.2573839662446</v>
      </c>
      <c r="I10">
        <v>11.975</v>
      </c>
      <c r="J10">
        <v>2.1800000000000002</v>
      </c>
      <c r="K10">
        <f t="shared" si="2"/>
        <v>2.1800000000000001E-3</v>
      </c>
      <c r="L10">
        <f t="shared" si="3"/>
        <v>5493.119266055046</v>
      </c>
    </row>
    <row r="11" spans="1:12">
      <c r="C11">
        <v>12.95</v>
      </c>
      <c r="D11">
        <v>2.35</v>
      </c>
      <c r="E11">
        <f t="shared" si="1"/>
        <v>2.3500000000000001E-3</v>
      </c>
      <c r="F11">
        <f t="shared" si="0"/>
        <v>5510.6382978723395</v>
      </c>
      <c r="I11">
        <v>12.11</v>
      </c>
      <c r="J11">
        <v>2.11</v>
      </c>
      <c r="K11">
        <f t="shared" si="2"/>
        <v>2.1099999999999999E-3</v>
      </c>
      <c r="L11">
        <f t="shared" si="3"/>
        <v>5739.336492890995</v>
      </c>
    </row>
    <row r="12" spans="1:12">
      <c r="B12" t="s">
        <v>9</v>
      </c>
      <c r="C12">
        <v>14.68</v>
      </c>
      <c r="D12">
        <v>2.39</v>
      </c>
      <c r="E12">
        <f t="shared" si="1"/>
        <v>2.3900000000000002E-3</v>
      </c>
      <c r="F12">
        <f t="shared" si="0"/>
        <v>6142.2594142259404</v>
      </c>
      <c r="H12" t="s">
        <v>9</v>
      </c>
      <c r="I12">
        <v>11.34</v>
      </c>
      <c r="J12">
        <v>2.04</v>
      </c>
      <c r="K12">
        <f t="shared" si="2"/>
        <v>2.0400000000000001E-3</v>
      </c>
      <c r="L12">
        <f t="shared" si="3"/>
        <v>5558.823529411764</v>
      </c>
    </row>
    <row r="13" spans="1:12">
      <c r="C13">
        <v>14.89</v>
      </c>
      <c r="D13">
        <v>2.37</v>
      </c>
      <c r="E13">
        <f t="shared" si="1"/>
        <v>2.3700000000000001E-3</v>
      </c>
      <c r="F13">
        <f t="shared" si="0"/>
        <v>6282.7004219409282</v>
      </c>
      <c r="I13">
        <v>9.2260000000000009</v>
      </c>
      <c r="J13">
        <v>2.11</v>
      </c>
      <c r="K13">
        <f t="shared" si="2"/>
        <v>2.1099999999999999E-3</v>
      </c>
      <c r="L13">
        <f t="shared" si="3"/>
        <v>4372.5118483412325</v>
      </c>
    </row>
    <row r="14" spans="1:12">
      <c r="C14">
        <v>14.406000000000001</v>
      </c>
      <c r="D14">
        <v>2.46</v>
      </c>
      <c r="E14">
        <f t="shared" si="1"/>
        <v>2.4599999999999999E-3</v>
      </c>
      <c r="F14">
        <f t="shared" si="0"/>
        <v>5856.0975609756097</v>
      </c>
      <c r="I14">
        <v>9.9979999999999993</v>
      </c>
      <c r="J14">
        <v>2.0699999999999998</v>
      </c>
      <c r="K14">
        <f t="shared" si="2"/>
        <v>2.0699999999999998E-3</v>
      </c>
      <c r="L14">
        <f t="shared" si="3"/>
        <v>4829.9516908212563</v>
      </c>
    </row>
    <row r="15" spans="1:12">
      <c r="C15">
        <v>14.516</v>
      </c>
      <c r="D15">
        <v>2.37</v>
      </c>
      <c r="E15">
        <f t="shared" si="1"/>
        <v>2.3700000000000001E-3</v>
      </c>
      <c r="F15">
        <f t="shared" si="0"/>
        <v>6124.8945147679324</v>
      </c>
      <c r="I15">
        <v>13.87</v>
      </c>
      <c r="J15">
        <v>2.1</v>
      </c>
      <c r="K15">
        <f t="shared" si="2"/>
        <v>2.1000000000000003E-3</v>
      </c>
      <c r="L15">
        <f t="shared" si="3"/>
        <v>6604.7619047619037</v>
      </c>
    </row>
    <row r="16" spans="1:12">
      <c r="C16">
        <v>15.659000000000001</v>
      </c>
      <c r="D16">
        <v>2.38</v>
      </c>
      <c r="E16">
        <f t="shared" si="1"/>
        <v>2.3799999999999997E-3</v>
      </c>
      <c r="F16">
        <f t="shared" si="0"/>
        <v>6579.4117647058838</v>
      </c>
      <c r="I16">
        <v>9.1440000000000001</v>
      </c>
      <c r="J16">
        <v>2.0499999999999998</v>
      </c>
      <c r="K16">
        <f t="shared" si="2"/>
        <v>2.0499999999999997E-3</v>
      </c>
      <c r="L16">
        <f t="shared" si="3"/>
        <v>4460.4878048780492</v>
      </c>
    </row>
    <row r="17" spans="1:20">
      <c r="B17" t="s">
        <v>10</v>
      </c>
      <c r="C17">
        <v>12.18</v>
      </c>
      <c r="D17">
        <v>2.29</v>
      </c>
      <c r="E17">
        <f t="shared" si="1"/>
        <v>2.2899999999999999E-3</v>
      </c>
      <c r="F17">
        <f t="shared" si="0"/>
        <v>5318.7772925764193</v>
      </c>
      <c r="H17" t="s">
        <v>10</v>
      </c>
      <c r="I17">
        <v>13.521000000000001</v>
      </c>
      <c r="J17">
        <v>2</v>
      </c>
      <c r="K17">
        <f t="shared" si="2"/>
        <v>2E-3</v>
      </c>
      <c r="L17">
        <f t="shared" si="3"/>
        <v>6760.5</v>
      </c>
    </row>
    <row r="18" spans="1:20">
      <c r="C18">
        <v>13.03</v>
      </c>
      <c r="D18">
        <v>2.36</v>
      </c>
      <c r="E18">
        <f t="shared" si="1"/>
        <v>2.3599999999999997E-3</v>
      </c>
      <c r="F18">
        <f t="shared" si="0"/>
        <v>5521.1864406779669</v>
      </c>
      <c r="I18">
        <v>12.12</v>
      </c>
      <c r="J18">
        <v>2.0699999999999998</v>
      </c>
      <c r="K18">
        <f t="shared" si="2"/>
        <v>2.0699999999999998E-3</v>
      </c>
      <c r="L18">
        <f t="shared" si="3"/>
        <v>5855.072463768116</v>
      </c>
    </row>
    <row r="19" spans="1:20">
      <c r="C19">
        <v>13.26</v>
      </c>
      <c r="D19">
        <v>2.25</v>
      </c>
      <c r="E19">
        <f t="shared" si="1"/>
        <v>2.2499999999999998E-3</v>
      </c>
      <c r="F19">
        <f t="shared" si="0"/>
        <v>5893.3333333333339</v>
      </c>
      <c r="I19">
        <v>13.164</v>
      </c>
      <c r="J19">
        <v>2.0299999999999998</v>
      </c>
      <c r="K19">
        <f t="shared" si="2"/>
        <v>2.0299999999999997E-3</v>
      </c>
      <c r="L19">
        <f t="shared" si="3"/>
        <v>6484.7290640394094</v>
      </c>
    </row>
    <row r="20" spans="1:20">
      <c r="C20">
        <v>12.596</v>
      </c>
      <c r="D20">
        <v>2.2799999999999998</v>
      </c>
      <c r="E20">
        <f t="shared" si="1"/>
        <v>2.2799999999999999E-3</v>
      </c>
      <c r="F20">
        <f t="shared" si="0"/>
        <v>5524.5614035087719</v>
      </c>
      <c r="I20">
        <v>12.58</v>
      </c>
      <c r="J20">
        <v>2.02</v>
      </c>
      <c r="K20">
        <f t="shared" si="2"/>
        <v>2.0200000000000001E-3</v>
      </c>
      <c r="L20">
        <f t="shared" si="3"/>
        <v>6227.7227722772277</v>
      </c>
    </row>
    <row r="21" spans="1:20">
      <c r="C21">
        <v>12.21</v>
      </c>
      <c r="D21">
        <v>2.3199999999999998</v>
      </c>
      <c r="E21">
        <f t="shared" si="1"/>
        <v>2.32E-3</v>
      </c>
      <c r="F21">
        <f t="shared" si="0"/>
        <v>5262.9310344827591</v>
      </c>
      <c r="I21">
        <v>11.99</v>
      </c>
      <c r="J21">
        <v>2.02</v>
      </c>
      <c r="K21">
        <f t="shared" si="2"/>
        <v>2.0200000000000001E-3</v>
      </c>
      <c r="L21">
        <f t="shared" si="3"/>
        <v>5935.6435643564355</v>
      </c>
    </row>
    <row r="22" spans="1:20">
      <c r="C22" s="12">
        <f>AVERAGE(C2:C21)</f>
        <v>13.545349999999999</v>
      </c>
      <c r="D22" s="12">
        <f t="shared" ref="D22:F22" si="4">AVERAGE(D2:D21)</f>
        <v>2.3135000000000003</v>
      </c>
      <c r="E22" s="12">
        <f t="shared" si="4"/>
        <v>2.3135000000000005E-3</v>
      </c>
      <c r="F22" s="12">
        <f t="shared" si="4"/>
        <v>5857.7197535547439</v>
      </c>
      <c r="I22" s="12">
        <f>AVERAGE(I2:I21)</f>
        <v>10.251550000000002</v>
      </c>
      <c r="J22" s="12">
        <f t="shared" ref="J22" si="5">AVERAGE(J2:J21)</f>
        <v>2.0605000000000002</v>
      </c>
      <c r="K22" s="12">
        <f t="shared" ref="K22" si="6">AVERAGE(K2:K21)</f>
        <v>2.0605000000000003E-3</v>
      </c>
      <c r="L22" s="12">
        <f t="shared" ref="L22" si="7">AVERAGE(L2:L21)</f>
        <v>4970.4577836520393</v>
      </c>
    </row>
    <row r="23" spans="1:20">
      <c r="A23" s="5">
        <v>12</v>
      </c>
      <c r="B23" t="s">
        <v>6</v>
      </c>
      <c r="C23">
        <v>14.89</v>
      </c>
      <c r="D23">
        <v>2.2799999999999998</v>
      </c>
      <c r="E23">
        <f t="shared" si="1"/>
        <v>2.2799999999999999E-3</v>
      </c>
      <c r="F23">
        <f t="shared" si="0"/>
        <v>6530.7017543859656</v>
      </c>
      <c r="G23" s="7" t="s">
        <v>11</v>
      </c>
      <c r="H23" s="6" t="s">
        <v>6</v>
      </c>
      <c r="I23">
        <v>7.9720000000000004</v>
      </c>
      <c r="J23">
        <v>2.2999999999999998</v>
      </c>
      <c r="K23">
        <f t="shared" si="2"/>
        <v>2.3E-3</v>
      </c>
      <c r="L23">
        <f>I38/K23</f>
        <v>3466.0869565217395</v>
      </c>
      <c r="M23" s="9"/>
      <c r="N23" s="9"/>
      <c r="O23" s="9"/>
      <c r="P23" s="9"/>
      <c r="Q23" s="9"/>
      <c r="R23" s="9"/>
      <c r="S23" s="9"/>
      <c r="T23" s="9"/>
    </row>
    <row r="24" spans="1:20">
      <c r="C24">
        <v>14.84</v>
      </c>
      <c r="D24">
        <v>2.31</v>
      </c>
      <c r="E24">
        <f t="shared" si="1"/>
        <v>2.31E-3</v>
      </c>
      <c r="F24">
        <f t="shared" si="0"/>
        <v>6424.242424242424</v>
      </c>
      <c r="G24" s="6"/>
      <c r="H24" s="6"/>
      <c r="I24">
        <v>13.81</v>
      </c>
      <c r="J24">
        <v>2.3199999999999998</v>
      </c>
      <c r="K24">
        <f t="shared" si="2"/>
        <v>2.32E-3</v>
      </c>
      <c r="L24">
        <f>I39/K24</f>
        <v>5952.5862068965516</v>
      </c>
    </row>
    <row r="25" spans="1:20">
      <c r="C25">
        <v>15.62</v>
      </c>
      <c r="D25">
        <v>2.33</v>
      </c>
      <c r="E25">
        <f t="shared" si="1"/>
        <v>2.33E-3</v>
      </c>
      <c r="F25">
        <f t="shared" si="0"/>
        <v>6703.8626609442053</v>
      </c>
      <c r="G25" s="6"/>
      <c r="H25" s="6"/>
      <c r="I25">
        <v>12.8</v>
      </c>
      <c r="J25">
        <v>2.31</v>
      </c>
      <c r="K25">
        <f t="shared" si="2"/>
        <v>2.31E-3</v>
      </c>
      <c r="L25">
        <f>I40/K25</f>
        <v>5541.1255411255415</v>
      </c>
    </row>
    <row r="26" spans="1:20">
      <c r="C26">
        <v>14.21</v>
      </c>
      <c r="D26">
        <v>2.34</v>
      </c>
      <c r="E26">
        <f t="shared" si="1"/>
        <v>2.3400000000000001E-3</v>
      </c>
      <c r="F26">
        <f t="shared" si="0"/>
        <v>6072.6495726495732</v>
      </c>
      <c r="G26" s="6"/>
      <c r="H26" s="6"/>
      <c r="I26">
        <v>9.1859999999999999</v>
      </c>
      <c r="J26">
        <v>2.2999999999999998</v>
      </c>
      <c r="K26">
        <f t="shared" si="2"/>
        <v>2.3E-3</v>
      </c>
      <c r="L26">
        <f>I41/K26</f>
        <v>3993.913043478261</v>
      </c>
    </row>
    <row r="27" spans="1:20">
      <c r="C27">
        <v>15.43</v>
      </c>
      <c r="D27">
        <v>2.36</v>
      </c>
      <c r="E27">
        <f t="shared" si="1"/>
        <v>2.3599999999999997E-3</v>
      </c>
      <c r="F27">
        <f t="shared" si="0"/>
        <v>6538.1355932203396</v>
      </c>
      <c r="G27" s="6"/>
      <c r="H27" s="6"/>
      <c r="I27">
        <v>9.7330000000000005</v>
      </c>
      <c r="J27">
        <v>2.19</v>
      </c>
      <c r="K27">
        <f t="shared" si="2"/>
        <v>2.1900000000000001E-3</v>
      </c>
      <c r="L27">
        <f>I42/K27</f>
        <v>4444.2922374429227</v>
      </c>
    </row>
    <row r="28" spans="1:20">
      <c r="B28" t="s">
        <v>8</v>
      </c>
      <c r="C28">
        <v>13.9</v>
      </c>
      <c r="D28">
        <v>2.36</v>
      </c>
      <c r="E28">
        <f t="shared" si="1"/>
        <v>2.3599999999999997E-3</v>
      </c>
      <c r="F28">
        <f t="shared" si="0"/>
        <v>5889.8305084745771</v>
      </c>
      <c r="G28" s="6"/>
      <c r="H28" s="6" t="s">
        <v>8</v>
      </c>
      <c r="I28">
        <v>14.16</v>
      </c>
      <c r="J28">
        <v>2.4900000000000002</v>
      </c>
      <c r="K28">
        <f t="shared" si="2"/>
        <v>2.49E-3</v>
      </c>
      <c r="L28">
        <f t="shared" si="3"/>
        <v>5686.7469879518076</v>
      </c>
    </row>
    <row r="29" spans="1:20">
      <c r="C29">
        <v>14.74</v>
      </c>
      <c r="D29">
        <v>2.4</v>
      </c>
      <c r="E29">
        <f t="shared" si="1"/>
        <v>2.3999999999999998E-3</v>
      </c>
      <c r="F29">
        <f t="shared" si="0"/>
        <v>6141.666666666667</v>
      </c>
      <c r="G29" s="6"/>
      <c r="H29" s="6"/>
      <c r="I29">
        <v>13.46</v>
      </c>
      <c r="J29">
        <v>2.46</v>
      </c>
      <c r="K29">
        <f t="shared" si="2"/>
        <v>2.4599999999999999E-3</v>
      </c>
      <c r="L29">
        <f t="shared" si="3"/>
        <v>5471.5447154471549</v>
      </c>
    </row>
    <row r="30" spans="1:20">
      <c r="C30">
        <v>14.13</v>
      </c>
      <c r="D30">
        <v>2.38</v>
      </c>
      <c r="E30">
        <f t="shared" si="1"/>
        <v>2.3799999999999997E-3</v>
      </c>
      <c r="F30">
        <f t="shared" si="0"/>
        <v>5936.9747899159674</v>
      </c>
      <c r="G30" s="6"/>
      <c r="H30" s="6"/>
      <c r="I30">
        <v>13.85</v>
      </c>
      <c r="J30">
        <v>2.4300000000000002</v>
      </c>
      <c r="K30">
        <f t="shared" si="2"/>
        <v>2.4300000000000003E-3</v>
      </c>
      <c r="L30">
        <f t="shared" si="3"/>
        <v>5699.5884773662547</v>
      </c>
    </row>
    <row r="31" spans="1:20">
      <c r="C31">
        <v>15.11</v>
      </c>
      <c r="D31">
        <v>2.36</v>
      </c>
      <c r="E31">
        <f t="shared" si="1"/>
        <v>2.3599999999999997E-3</v>
      </c>
      <c r="F31">
        <f t="shared" si="0"/>
        <v>6402.5423728813566</v>
      </c>
      <c r="G31" s="6"/>
      <c r="H31" s="6"/>
      <c r="I31">
        <v>13.66</v>
      </c>
      <c r="J31">
        <v>2.42</v>
      </c>
      <c r="K31">
        <f t="shared" si="2"/>
        <v>2.4199999999999998E-3</v>
      </c>
      <c r="L31">
        <f t="shared" si="3"/>
        <v>5644.6280991735539</v>
      </c>
    </row>
    <row r="32" spans="1:20">
      <c r="C32">
        <v>15.49</v>
      </c>
      <c r="D32">
        <v>2.4500000000000002</v>
      </c>
      <c r="E32">
        <f t="shared" si="1"/>
        <v>2.4500000000000004E-3</v>
      </c>
      <c r="F32">
        <f t="shared" si="0"/>
        <v>6322.4489795918362</v>
      </c>
      <c r="G32" s="6"/>
      <c r="H32" s="6"/>
      <c r="I32">
        <v>15.57</v>
      </c>
      <c r="J32">
        <v>2.4300000000000002</v>
      </c>
      <c r="K32">
        <f t="shared" si="2"/>
        <v>2.4300000000000003E-3</v>
      </c>
      <c r="L32">
        <f t="shared" si="3"/>
        <v>6407.4074074074069</v>
      </c>
    </row>
    <row r="33" spans="1:28">
      <c r="B33" t="s">
        <v>9</v>
      </c>
      <c r="C33">
        <v>8.2460000000000004</v>
      </c>
      <c r="D33">
        <v>2.33</v>
      </c>
      <c r="E33">
        <f t="shared" si="1"/>
        <v>2.33E-3</v>
      </c>
      <c r="F33">
        <f t="shared" si="0"/>
        <v>3539.0557939914165</v>
      </c>
      <c r="G33" s="6"/>
      <c r="H33" s="6" t="s">
        <v>9</v>
      </c>
      <c r="I33">
        <v>10.18</v>
      </c>
      <c r="J33">
        <v>2.29</v>
      </c>
      <c r="K33">
        <f t="shared" si="2"/>
        <v>2.2899999999999999E-3</v>
      </c>
      <c r="L33">
        <f t="shared" si="3"/>
        <v>4445.4148471615717</v>
      </c>
    </row>
    <row r="34" spans="1:28">
      <c r="C34">
        <v>14.12</v>
      </c>
      <c r="D34">
        <v>2.4</v>
      </c>
      <c r="E34">
        <f t="shared" si="1"/>
        <v>2.3999999999999998E-3</v>
      </c>
      <c r="F34">
        <f t="shared" si="0"/>
        <v>5883.3333333333339</v>
      </c>
      <c r="G34" s="6"/>
      <c r="H34" s="6"/>
      <c r="I34">
        <v>10.02</v>
      </c>
      <c r="J34">
        <v>2.41</v>
      </c>
      <c r="K34">
        <f t="shared" si="2"/>
        <v>2.4100000000000002E-3</v>
      </c>
      <c r="L34">
        <f t="shared" si="3"/>
        <v>4157.6763485477177</v>
      </c>
    </row>
    <row r="35" spans="1:28">
      <c r="C35">
        <v>13.161</v>
      </c>
      <c r="D35">
        <v>2.39</v>
      </c>
      <c r="E35">
        <f t="shared" si="1"/>
        <v>2.3900000000000002E-3</v>
      </c>
      <c r="F35">
        <f t="shared" ref="F35:F68" si="8">C35/E35</f>
        <v>5506.6945606694553</v>
      </c>
      <c r="G35" s="6"/>
      <c r="H35" s="6"/>
      <c r="I35">
        <v>9.1579999999999995</v>
      </c>
      <c r="J35">
        <v>2.44</v>
      </c>
      <c r="K35">
        <f t="shared" si="2"/>
        <v>2.4399999999999999E-3</v>
      </c>
      <c r="L35">
        <f t="shared" si="3"/>
        <v>3753.2786885245901</v>
      </c>
    </row>
    <row r="36" spans="1:28">
      <c r="C36">
        <v>11.574</v>
      </c>
      <c r="D36">
        <v>2.41</v>
      </c>
      <c r="E36">
        <f t="shared" si="1"/>
        <v>2.4100000000000002E-3</v>
      </c>
      <c r="F36">
        <f t="shared" si="8"/>
        <v>4802.4896265560164</v>
      </c>
      <c r="G36" s="6"/>
      <c r="H36" s="6"/>
      <c r="I36">
        <v>10.08</v>
      </c>
      <c r="J36">
        <v>2.37</v>
      </c>
      <c r="K36">
        <f t="shared" si="2"/>
        <v>2.3700000000000001E-3</v>
      </c>
      <c r="L36">
        <f t="shared" si="3"/>
        <v>4253.164556962025</v>
      </c>
    </row>
    <row r="37" spans="1:28">
      <c r="C37">
        <v>12.499000000000001</v>
      </c>
      <c r="D37">
        <v>2.4300000000000002</v>
      </c>
      <c r="E37">
        <f t="shared" si="1"/>
        <v>2.4300000000000003E-3</v>
      </c>
      <c r="F37">
        <f t="shared" si="8"/>
        <v>5143.6213991769546</v>
      </c>
      <c r="G37" s="6"/>
      <c r="H37" s="6"/>
      <c r="I37">
        <v>11.51</v>
      </c>
      <c r="J37">
        <v>2.38</v>
      </c>
      <c r="K37">
        <f t="shared" si="2"/>
        <v>2.3799999999999997E-3</v>
      </c>
      <c r="L37">
        <f t="shared" si="3"/>
        <v>4836.134453781513</v>
      </c>
    </row>
    <row r="38" spans="1:28">
      <c r="B38" t="s">
        <v>10</v>
      </c>
      <c r="C38">
        <v>16.079999999999998</v>
      </c>
      <c r="D38">
        <v>2.4500000000000002</v>
      </c>
      <c r="E38">
        <f t="shared" si="1"/>
        <v>2.4500000000000004E-3</v>
      </c>
      <c r="F38">
        <f t="shared" si="8"/>
        <v>6563.2653061224473</v>
      </c>
      <c r="G38" s="6"/>
      <c r="H38" s="6" t="s">
        <v>10</v>
      </c>
      <c r="I38">
        <v>7.9720000000000004</v>
      </c>
      <c r="J38">
        <v>2.33</v>
      </c>
      <c r="K38">
        <f t="shared" si="2"/>
        <v>2.33E-3</v>
      </c>
      <c r="L38">
        <f>I38/K38</f>
        <v>3421.4592274678112</v>
      </c>
    </row>
    <row r="39" spans="1:28">
      <c r="C39">
        <v>15.92</v>
      </c>
      <c r="D39">
        <v>2.4500000000000002</v>
      </c>
      <c r="E39">
        <f t="shared" si="1"/>
        <v>2.4500000000000004E-3</v>
      </c>
      <c r="F39">
        <f t="shared" si="8"/>
        <v>6497.959183673468</v>
      </c>
      <c r="G39" s="6"/>
      <c r="H39" s="6"/>
      <c r="I39">
        <v>13.81</v>
      </c>
      <c r="J39">
        <v>2.3199999999999998</v>
      </c>
      <c r="K39">
        <f t="shared" si="2"/>
        <v>2.32E-3</v>
      </c>
      <c r="L39">
        <f>I39/K39</f>
        <v>5952.5862068965516</v>
      </c>
    </row>
    <row r="40" spans="1:28">
      <c r="C40">
        <v>13.81</v>
      </c>
      <c r="D40">
        <v>2.4300000000000002</v>
      </c>
      <c r="E40">
        <f t="shared" si="1"/>
        <v>2.4300000000000003E-3</v>
      </c>
      <c r="F40">
        <f t="shared" si="8"/>
        <v>5683.1275720164604</v>
      </c>
      <c r="G40" s="6"/>
      <c r="H40" s="6"/>
      <c r="I40">
        <v>12.8</v>
      </c>
      <c r="J40">
        <v>2.33</v>
      </c>
      <c r="K40">
        <f t="shared" si="2"/>
        <v>2.33E-3</v>
      </c>
      <c r="L40">
        <f>I40/K40</f>
        <v>5493.5622317596572</v>
      </c>
    </row>
    <row r="41" spans="1:28">
      <c r="C41">
        <v>15.901</v>
      </c>
      <c r="D41">
        <v>2.41</v>
      </c>
      <c r="E41">
        <f t="shared" si="1"/>
        <v>2.4100000000000002E-3</v>
      </c>
      <c r="F41">
        <f t="shared" si="8"/>
        <v>6597.9253112033184</v>
      </c>
      <c r="G41" s="6"/>
      <c r="H41" s="6"/>
      <c r="I41">
        <v>9.1859999999999999</v>
      </c>
      <c r="J41">
        <v>2.3199999999999998</v>
      </c>
      <c r="K41">
        <f t="shared" si="2"/>
        <v>2.32E-3</v>
      </c>
      <c r="L41">
        <f>I41/K41</f>
        <v>3959.4827586206898</v>
      </c>
    </row>
    <row r="42" spans="1:28">
      <c r="C42">
        <v>16.257999999999999</v>
      </c>
      <c r="D42">
        <v>2.36</v>
      </c>
      <c r="E42">
        <f t="shared" si="1"/>
        <v>2.3599999999999997E-3</v>
      </c>
      <c r="F42">
        <f t="shared" si="8"/>
        <v>6888.9830508474579</v>
      </c>
      <c r="G42" s="6"/>
      <c r="H42" s="6"/>
      <c r="I42">
        <v>9.7330000000000005</v>
      </c>
      <c r="J42">
        <v>2.2599999999999998</v>
      </c>
      <c r="K42">
        <f t="shared" si="2"/>
        <v>2.2599999999999999E-3</v>
      </c>
      <c r="L42">
        <f>I42/K42</f>
        <v>4306.6371681415931</v>
      </c>
    </row>
    <row r="43" spans="1:28">
      <c r="C43" s="12">
        <f>AVERAGE(C23:C42)</f>
        <v>14.296449999999998</v>
      </c>
      <c r="D43" s="12">
        <f t="shared" ref="D43" si="9">AVERAGE(D23:D42)</f>
        <v>2.3815</v>
      </c>
      <c r="E43" s="12">
        <f t="shared" ref="E43" si="10">AVERAGE(E23:E42)</f>
        <v>2.3815000000000004E-3</v>
      </c>
      <c r="F43" s="12">
        <f t="shared" ref="F43" si="11">AVERAGE(F23:F42)</f>
        <v>6003.4755230281608</v>
      </c>
      <c r="G43" s="6"/>
      <c r="H43" s="6"/>
      <c r="I43" s="12">
        <f>AVERAGE(I23:I42)</f>
        <v>11.432500000000001</v>
      </c>
      <c r="J43" s="12">
        <f t="shared" ref="J43" si="12">AVERAGE(J23:J42)</f>
        <v>2.3549999999999995</v>
      </c>
      <c r="K43" s="12">
        <f t="shared" ref="K43" si="13">AVERAGE(K23:K42)</f>
        <v>2.3550000000000003E-3</v>
      </c>
      <c r="L43" s="12">
        <f t="shared" ref="L43" si="14">AVERAGE(L23:L42)</f>
        <v>4844.3658080337464</v>
      </c>
    </row>
    <row r="44" spans="1:28" s="8" customFormat="1">
      <c r="A44" s="5">
        <v>16</v>
      </c>
      <c r="B44" t="s">
        <v>6</v>
      </c>
      <c r="C44">
        <v>11.71</v>
      </c>
      <c r="D44">
        <v>2.4</v>
      </c>
      <c r="E44">
        <f t="shared" si="1"/>
        <v>2.3999999999999998E-3</v>
      </c>
      <c r="F44">
        <f t="shared" si="8"/>
        <v>4879.1666666666679</v>
      </c>
      <c r="G44" s="7" t="s">
        <v>13</v>
      </c>
      <c r="H44" s="6" t="s">
        <v>6</v>
      </c>
      <c r="I44">
        <v>11.97</v>
      </c>
      <c r="J44">
        <v>2.36</v>
      </c>
      <c r="K44">
        <f t="shared" si="2"/>
        <v>2.3599999999999997E-3</v>
      </c>
      <c r="L44">
        <f t="shared" si="3"/>
        <v>5072.033898305086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C45">
        <v>14.11</v>
      </c>
      <c r="D45">
        <v>2.36</v>
      </c>
      <c r="E45">
        <f t="shared" si="1"/>
        <v>2.3599999999999997E-3</v>
      </c>
      <c r="F45">
        <f t="shared" si="8"/>
        <v>5978.8135593220341</v>
      </c>
      <c r="G45" s="6"/>
      <c r="H45" s="6"/>
      <c r="I45">
        <v>11.94</v>
      </c>
      <c r="J45">
        <v>2.4500000000000002</v>
      </c>
      <c r="K45">
        <f t="shared" si="2"/>
        <v>2.4500000000000004E-3</v>
      </c>
      <c r="L45">
        <f t="shared" si="3"/>
        <v>4873.4693877551008</v>
      </c>
    </row>
    <row r="46" spans="1:28">
      <c r="C46">
        <v>14.225</v>
      </c>
      <c r="D46">
        <v>2.2400000000000002</v>
      </c>
      <c r="E46">
        <f t="shared" si="1"/>
        <v>2.2400000000000002E-3</v>
      </c>
      <c r="F46">
        <f t="shared" si="8"/>
        <v>6350.4464285714275</v>
      </c>
      <c r="G46" s="6"/>
      <c r="H46" s="6"/>
      <c r="I46">
        <v>9.3119999999999994</v>
      </c>
      <c r="J46">
        <v>2.58</v>
      </c>
      <c r="K46">
        <f t="shared" si="2"/>
        <v>2.5800000000000003E-3</v>
      </c>
      <c r="L46">
        <f t="shared" si="3"/>
        <v>3609.3023255813946</v>
      </c>
    </row>
    <row r="47" spans="1:28">
      <c r="C47">
        <v>14.670999999999999</v>
      </c>
      <c r="D47">
        <v>2.34</v>
      </c>
      <c r="E47">
        <f t="shared" si="1"/>
        <v>2.3400000000000001E-3</v>
      </c>
      <c r="F47">
        <f t="shared" si="8"/>
        <v>6269.6581196581192</v>
      </c>
      <c r="G47" s="6"/>
      <c r="H47" s="6"/>
      <c r="I47">
        <v>13.77</v>
      </c>
      <c r="J47">
        <v>2.2799999999999998</v>
      </c>
      <c r="K47">
        <f t="shared" si="2"/>
        <v>2.2799999999999999E-3</v>
      </c>
      <c r="L47">
        <f t="shared" si="3"/>
        <v>6039.4736842105267</v>
      </c>
    </row>
    <row r="48" spans="1:28">
      <c r="C48">
        <v>14.41</v>
      </c>
      <c r="D48">
        <v>2.3199999999999998</v>
      </c>
      <c r="E48">
        <f t="shared" si="1"/>
        <v>2.32E-3</v>
      </c>
      <c r="F48">
        <f t="shared" si="8"/>
        <v>6211.2068965517237</v>
      </c>
      <c r="G48" s="6"/>
      <c r="H48" s="6"/>
      <c r="I48">
        <v>13.07</v>
      </c>
      <c r="J48">
        <v>2.2400000000000002</v>
      </c>
      <c r="K48">
        <f t="shared" si="2"/>
        <v>2.2400000000000002E-3</v>
      </c>
      <c r="L48">
        <f t="shared" si="3"/>
        <v>5834.8214285714284</v>
      </c>
    </row>
    <row r="49" spans="2:12">
      <c r="B49" t="s">
        <v>8</v>
      </c>
      <c r="C49">
        <v>13.87</v>
      </c>
      <c r="D49">
        <v>2.34</v>
      </c>
      <c r="E49">
        <f t="shared" si="1"/>
        <v>2.3400000000000001E-3</v>
      </c>
      <c r="F49">
        <f t="shared" si="8"/>
        <v>5927.3504273504268</v>
      </c>
      <c r="G49" s="6"/>
      <c r="H49" s="6" t="s">
        <v>8</v>
      </c>
      <c r="I49">
        <v>8.2650000000000006</v>
      </c>
      <c r="J49">
        <v>2.31</v>
      </c>
      <c r="K49">
        <f t="shared" si="2"/>
        <v>2.31E-3</v>
      </c>
      <c r="L49">
        <f t="shared" si="3"/>
        <v>3577.9220779220782</v>
      </c>
    </row>
    <row r="50" spans="2:12">
      <c r="C50">
        <v>14.53</v>
      </c>
      <c r="D50">
        <v>2.42</v>
      </c>
      <c r="E50">
        <f t="shared" si="1"/>
        <v>2.4199999999999998E-3</v>
      </c>
      <c r="F50">
        <f t="shared" si="8"/>
        <v>6004.1322314049585</v>
      </c>
      <c r="G50" s="6"/>
      <c r="H50" s="6"/>
      <c r="I50">
        <v>7.9969999999999999</v>
      </c>
      <c r="J50">
        <v>2.3199999999999998</v>
      </c>
      <c r="K50">
        <f t="shared" si="2"/>
        <v>2.32E-3</v>
      </c>
      <c r="L50">
        <f t="shared" si="3"/>
        <v>3446.9827586206898</v>
      </c>
    </row>
    <row r="51" spans="2:12">
      <c r="C51">
        <v>15.26</v>
      </c>
      <c r="D51">
        <v>2.4700000000000002</v>
      </c>
      <c r="E51">
        <f t="shared" si="1"/>
        <v>2.4700000000000004E-3</v>
      </c>
      <c r="F51">
        <f t="shared" si="8"/>
        <v>6178.1376518218613</v>
      </c>
      <c r="G51" s="6"/>
      <c r="H51" s="6"/>
      <c r="I51">
        <v>8.69</v>
      </c>
      <c r="J51">
        <v>2.4300000000000002</v>
      </c>
      <c r="K51">
        <f t="shared" si="2"/>
        <v>2.4300000000000003E-3</v>
      </c>
      <c r="L51">
        <f t="shared" si="3"/>
        <v>3576.1316872427979</v>
      </c>
    </row>
    <row r="52" spans="2:12">
      <c r="C52">
        <v>15</v>
      </c>
      <c r="D52">
        <v>2.42</v>
      </c>
      <c r="E52">
        <f t="shared" si="1"/>
        <v>2.4199999999999998E-3</v>
      </c>
      <c r="F52">
        <f t="shared" si="8"/>
        <v>6198.3471074380168</v>
      </c>
      <c r="G52" s="6"/>
      <c r="H52" s="6"/>
      <c r="I52">
        <v>8.3930000000000007</v>
      </c>
      <c r="J52">
        <v>2.39</v>
      </c>
      <c r="K52">
        <f t="shared" si="2"/>
        <v>2.3900000000000002E-3</v>
      </c>
      <c r="L52">
        <f t="shared" si="3"/>
        <v>3511.7154811715482</v>
      </c>
    </row>
    <row r="53" spans="2:12">
      <c r="C53">
        <v>14.94</v>
      </c>
      <c r="D53">
        <v>2.44</v>
      </c>
      <c r="E53">
        <f t="shared" si="1"/>
        <v>2.4399999999999999E-3</v>
      </c>
      <c r="F53">
        <f t="shared" si="8"/>
        <v>6122.9508196721308</v>
      </c>
      <c r="G53" s="6"/>
      <c r="H53" s="6"/>
      <c r="I53">
        <v>8.8439999999999994</v>
      </c>
      <c r="J53">
        <v>2.4300000000000002</v>
      </c>
      <c r="K53">
        <f t="shared" si="2"/>
        <v>2.4300000000000003E-3</v>
      </c>
      <c r="L53">
        <f t="shared" si="3"/>
        <v>3639.5061728395053</v>
      </c>
    </row>
    <row r="54" spans="2:12">
      <c r="B54" t="s">
        <v>9</v>
      </c>
      <c r="C54">
        <v>15.51</v>
      </c>
      <c r="D54">
        <v>2.31</v>
      </c>
      <c r="E54">
        <f t="shared" si="1"/>
        <v>2.31E-3</v>
      </c>
      <c r="F54">
        <f t="shared" si="8"/>
        <v>6714.2857142857147</v>
      </c>
      <c r="G54" s="6"/>
      <c r="H54" s="6" t="s">
        <v>9</v>
      </c>
      <c r="I54">
        <v>6.1130000000000004</v>
      </c>
      <c r="J54">
        <v>2.39</v>
      </c>
      <c r="K54">
        <f t="shared" si="2"/>
        <v>2.3900000000000002E-3</v>
      </c>
      <c r="L54">
        <f t="shared" si="3"/>
        <v>2557.7405857740587</v>
      </c>
    </row>
    <row r="55" spans="2:12">
      <c r="C55">
        <v>14.97</v>
      </c>
      <c r="D55">
        <v>2.34</v>
      </c>
      <c r="E55">
        <f t="shared" si="1"/>
        <v>2.3400000000000001E-3</v>
      </c>
      <c r="F55">
        <f t="shared" si="8"/>
        <v>6397.4358974358975</v>
      </c>
      <c r="G55" s="6"/>
      <c r="H55" s="6"/>
      <c r="I55">
        <v>6.86</v>
      </c>
      <c r="J55">
        <v>2.2999999999999998</v>
      </c>
      <c r="K55">
        <f t="shared" si="2"/>
        <v>2.3E-3</v>
      </c>
      <c r="L55">
        <f t="shared" si="3"/>
        <v>2982.608695652174</v>
      </c>
    </row>
    <row r="56" spans="2:12">
      <c r="C56">
        <v>13.91</v>
      </c>
      <c r="D56">
        <v>2.37</v>
      </c>
      <c r="E56">
        <f t="shared" si="1"/>
        <v>2.3700000000000001E-3</v>
      </c>
      <c r="F56">
        <f t="shared" si="8"/>
        <v>5869.1983122362863</v>
      </c>
      <c r="G56" s="6"/>
      <c r="H56" s="6"/>
      <c r="I56">
        <v>9.8190000000000008</v>
      </c>
      <c r="J56">
        <v>2.2599999999999998</v>
      </c>
      <c r="K56">
        <f t="shared" si="2"/>
        <v>2.2599999999999999E-3</v>
      </c>
      <c r="L56">
        <f t="shared" si="3"/>
        <v>4344.6902654867263</v>
      </c>
    </row>
    <row r="57" spans="2:12">
      <c r="C57">
        <v>13.595000000000001</v>
      </c>
      <c r="D57">
        <v>2.38</v>
      </c>
      <c r="E57">
        <f t="shared" si="1"/>
        <v>2.3799999999999997E-3</v>
      </c>
      <c r="F57">
        <f t="shared" si="8"/>
        <v>5712.1848739495808</v>
      </c>
      <c r="G57" s="6"/>
      <c r="H57" s="6"/>
      <c r="I57">
        <v>11.74</v>
      </c>
      <c r="J57">
        <v>2.34</v>
      </c>
      <c r="K57">
        <f t="shared" si="2"/>
        <v>2.3400000000000001E-3</v>
      </c>
      <c r="L57">
        <f t="shared" si="3"/>
        <v>5017.0940170940166</v>
      </c>
    </row>
    <row r="58" spans="2:12">
      <c r="C58">
        <v>13.37</v>
      </c>
      <c r="D58">
        <v>2.15</v>
      </c>
      <c r="E58">
        <f t="shared" si="1"/>
        <v>2.15E-3</v>
      </c>
      <c r="F58">
        <f t="shared" si="8"/>
        <v>6218.6046511627901</v>
      </c>
      <c r="G58" s="6"/>
      <c r="H58" s="6"/>
      <c r="I58">
        <v>11.01</v>
      </c>
      <c r="J58">
        <v>2.31</v>
      </c>
      <c r="K58">
        <f t="shared" si="2"/>
        <v>2.31E-3</v>
      </c>
      <c r="L58">
        <f t="shared" si="3"/>
        <v>4766.2337662337659</v>
      </c>
    </row>
    <row r="59" spans="2:12">
      <c r="B59" t="s">
        <v>10</v>
      </c>
      <c r="C59">
        <v>14.95</v>
      </c>
      <c r="D59">
        <v>2.42</v>
      </c>
      <c r="E59">
        <f t="shared" ref="E59:E113" si="15">D59/1000</f>
        <v>2.4199999999999998E-3</v>
      </c>
      <c r="F59">
        <f t="shared" si="8"/>
        <v>6177.6859504132235</v>
      </c>
      <c r="G59" s="6"/>
      <c r="H59" s="6" t="s">
        <v>10</v>
      </c>
      <c r="I59">
        <v>12.11</v>
      </c>
      <c r="J59">
        <v>2.27</v>
      </c>
      <c r="K59">
        <f t="shared" ref="K59:K113" si="16">J59/1000</f>
        <v>2.2699999999999999E-3</v>
      </c>
      <c r="L59">
        <f t="shared" ref="L59:L114" si="17">I59/K59</f>
        <v>5334.8017621145373</v>
      </c>
    </row>
    <row r="60" spans="2:12">
      <c r="C60">
        <v>14.79</v>
      </c>
      <c r="D60">
        <v>2.42</v>
      </c>
      <c r="E60">
        <f t="shared" si="15"/>
        <v>2.4199999999999998E-3</v>
      </c>
      <c r="F60">
        <f t="shared" si="8"/>
        <v>6111.5702479338843</v>
      </c>
      <c r="G60" s="6"/>
      <c r="H60" s="6"/>
      <c r="I60">
        <v>10.74</v>
      </c>
      <c r="J60">
        <v>2.16</v>
      </c>
      <c r="K60">
        <f t="shared" si="16"/>
        <v>2.16E-3</v>
      </c>
      <c r="L60">
        <f t="shared" si="17"/>
        <v>4972.2222222222226</v>
      </c>
    </row>
    <row r="61" spans="2:12">
      <c r="C61">
        <v>14.29</v>
      </c>
      <c r="D61">
        <v>2.42</v>
      </c>
      <c r="E61">
        <f t="shared" si="15"/>
        <v>2.4199999999999998E-3</v>
      </c>
      <c r="F61">
        <f t="shared" si="8"/>
        <v>5904.9586776859505</v>
      </c>
      <c r="G61" s="6"/>
      <c r="H61" s="6"/>
      <c r="I61">
        <v>9.5760000000000005</v>
      </c>
      <c r="J61">
        <v>2.2999999999999998</v>
      </c>
      <c r="K61">
        <f t="shared" si="16"/>
        <v>2.3E-3</v>
      </c>
      <c r="L61">
        <f t="shared" si="17"/>
        <v>4163.4782608695659</v>
      </c>
    </row>
    <row r="62" spans="2:12">
      <c r="C62">
        <v>14.96</v>
      </c>
      <c r="D62">
        <v>2.2400000000000002</v>
      </c>
      <c r="E62">
        <f t="shared" si="15"/>
        <v>2.2400000000000002E-3</v>
      </c>
      <c r="F62">
        <f t="shared" si="8"/>
        <v>6678.5714285714284</v>
      </c>
      <c r="G62" s="6"/>
      <c r="H62" s="6"/>
      <c r="I62">
        <v>8.375</v>
      </c>
      <c r="J62">
        <v>2.35</v>
      </c>
      <c r="K62">
        <f t="shared" si="16"/>
        <v>2.3500000000000001E-3</v>
      </c>
      <c r="L62">
        <f t="shared" si="17"/>
        <v>3563.8297872340422</v>
      </c>
    </row>
    <row r="63" spans="2:12">
      <c r="C63">
        <v>14.11</v>
      </c>
      <c r="D63">
        <v>2.35</v>
      </c>
      <c r="E63">
        <f t="shared" si="15"/>
        <v>2.3500000000000001E-3</v>
      </c>
      <c r="F63">
        <f t="shared" si="8"/>
        <v>6004.255319148936</v>
      </c>
      <c r="G63" s="6"/>
      <c r="H63" s="6"/>
      <c r="I63">
        <v>11.57</v>
      </c>
      <c r="J63">
        <v>2.3199999999999998</v>
      </c>
      <c r="K63">
        <f t="shared" si="16"/>
        <v>2.32E-3</v>
      </c>
      <c r="L63">
        <f t="shared" si="17"/>
        <v>4987.0689655172418</v>
      </c>
    </row>
    <row r="64" spans="2:12">
      <c r="C64" s="12">
        <f>AVERAGE(C44:C63)</f>
        <v>14.35905</v>
      </c>
      <c r="D64" s="12">
        <f t="shared" ref="D64" si="18">AVERAGE(D44:D63)</f>
        <v>2.3575000000000008</v>
      </c>
      <c r="E64" s="12">
        <f t="shared" ref="E64" si="19">AVERAGE(E44:E63)</f>
        <v>2.3574999999999994E-3</v>
      </c>
      <c r="F64" s="12">
        <f t="shared" ref="F64" si="20">AVERAGE(F44:F63)</f>
        <v>6095.4480490640535</v>
      </c>
      <c r="G64" s="6"/>
      <c r="H64" s="6"/>
      <c r="I64" s="12">
        <f>AVERAGE(I44:I63)</f>
        <v>10.008199999999999</v>
      </c>
      <c r="J64" s="12">
        <f t="shared" ref="J64" si="21">AVERAGE(J44:J63)</f>
        <v>2.3395000000000001</v>
      </c>
      <c r="K64" s="12">
        <f t="shared" ref="K64" si="22">AVERAGE(K44:K63)</f>
        <v>2.3395000000000004E-3</v>
      </c>
      <c r="L64" s="12">
        <f t="shared" ref="L64" si="23">AVERAGE(L44:L63)</f>
        <v>4293.5563615209267</v>
      </c>
    </row>
    <row r="65" spans="1:190" s="8" customFormat="1">
      <c r="A65" s="5">
        <v>17</v>
      </c>
      <c r="B65" s="6" t="s">
        <v>6</v>
      </c>
      <c r="C65">
        <v>13.74</v>
      </c>
      <c r="D65">
        <v>2.15</v>
      </c>
      <c r="E65">
        <f t="shared" si="15"/>
        <v>2.15E-3</v>
      </c>
      <c r="F65">
        <f t="shared" si="8"/>
        <v>6390.6976744186049</v>
      </c>
      <c r="G65" s="7" t="s">
        <v>14</v>
      </c>
      <c r="H65" s="6" t="s">
        <v>6</v>
      </c>
      <c r="I65">
        <v>13.29</v>
      </c>
      <c r="J65">
        <v>2.3199999999999998</v>
      </c>
      <c r="K65">
        <f t="shared" si="16"/>
        <v>2.32E-3</v>
      </c>
      <c r="L65">
        <f t="shared" si="17"/>
        <v>5728.4482758620688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</row>
    <row r="66" spans="1:190">
      <c r="B66" s="6"/>
      <c r="C66">
        <v>14.23</v>
      </c>
      <c r="D66">
        <v>2.17</v>
      </c>
      <c r="E66">
        <f t="shared" si="15"/>
        <v>2.1700000000000001E-3</v>
      </c>
      <c r="F66">
        <f t="shared" si="8"/>
        <v>6557.6036866359445</v>
      </c>
      <c r="G66" s="6"/>
      <c r="H66" s="6"/>
      <c r="I66">
        <v>10.52</v>
      </c>
      <c r="J66">
        <v>2.2200000000000002</v>
      </c>
      <c r="K66">
        <f t="shared" si="16"/>
        <v>2.2200000000000002E-3</v>
      </c>
      <c r="L66">
        <f t="shared" si="17"/>
        <v>4738.738738738738</v>
      </c>
    </row>
    <row r="67" spans="1:190">
      <c r="B67" s="6"/>
      <c r="C67">
        <v>13.089</v>
      </c>
      <c r="D67">
        <v>2.2000000000000002</v>
      </c>
      <c r="E67">
        <f t="shared" si="15"/>
        <v>2.2000000000000001E-3</v>
      </c>
      <c r="F67">
        <f t="shared" si="8"/>
        <v>5949.545454545454</v>
      </c>
      <c r="G67" s="6"/>
      <c r="H67" s="6"/>
      <c r="I67">
        <v>12.04</v>
      </c>
      <c r="J67">
        <v>2.25</v>
      </c>
      <c r="K67">
        <f t="shared" si="16"/>
        <v>2.2499999999999998E-3</v>
      </c>
      <c r="L67">
        <f t="shared" si="17"/>
        <v>5351.1111111111113</v>
      </c>
    </row>
    <row r="68" spans="1:190">
      <c r="B68" s="6"/>
      <c r="C68">
        <v>13.34</v>
      </c>
      <c r="D68">
        <v>2.2000000000000002</v>
      </c>
      <c r="E68">
        <f t="shared" si="15"/>
        <v>2.2000000000000001E-3</v>
      </c>
      <c r="F68">
        <f t="shared" si="8"/>
        <v>6063.6363636363631</v>
      </c>
      <c r="G68" s="6"/>
      <c r="H68" s="6"/>
      <c r="I68">
        <v>12.28</v>
      </c>
      <c r="J68">
        <v>2.23</v>
      </c>
      <c r="K68">
        <f t="shared" si="16"/>
        <v>2.2299999999999998E-3</v>
      </c>
      <c r="L68">
        <f t="shared" si="17"/>
        <v>5506.7264573991033</v>
      </c>
    </row>
    <row r="69" spans="1:190">
      <c r="B69" s="6" t="s">
        <v>8</v>
      </c>
      <c r="C69">
        <v>11.59</v>
      </c>
      <c r="D69">
        <v>2.2999999999999998</v>
      </c>
      <c r="E69">
        <f t="shared" si="15"/>
        <v>2.3E-3</v>
      </c>
      <c r="F69">
        <f t="shared" ref="F69:F101" si="24">C69/E69</f>
        <v>5039.130434782609</v>
      </c>
      <c r="G69" s="6"/>
      <c r="H69" s="6" t="s">
        <v>8</v>
      </c>
      <c r="I69">
        <v>11.48</v>
      </c>
      <c r="J69">
        <v>2</v>
      </c>
      <c r="K69">
        <f t="shared" si="16"/>
        <v>2E-3</v>
      </c>
      <c r="L69">
        <f t="shared" si="17"/>
        <v>5740</v>
      </c>
    </row>
    <row r="70" spans="1:190">
      <c r="B70" s="6"/>
      <c r="C70">
        <v>10.32</v>
      </c>
      <c r="D70">
        <v>2.36</v>
      </c>
      <c r="E70">
        <f t="shared" si="15"/>
        <v>2.3599999999999997E-3</v>
      </c>
      <c r="F70">
        <f t="shared" si="24"/>
        <v>4372.8813559322043</v>
      </c>
      <c r="G70" s="6"/>
      <c r="H70" s="6"/>
      <c r="I70">
        <v>11.36</v>
      </c>
      <c r="J70">
        <v>2</v>
      </c>
      <c r="K70">
        <f t="shared" si="16"/>
        <v>2E-3</v>
      </c>
      <c r="L70">
        <f t="shared" si="17"/>
        <v>5680</v>
      </c>
    </row>
    <row r="71" spans="1:190">
      <c r="B71" s="6"/>
      <c r="C71">
        <v>11.227</v>
      </c>
      <c r="D71">
        <v>2.35</v>
      </c>
      <c r="E71">
        <f t="shared" si="15"/>
        <v>2.3500000000000001E-3</v>
      </c>
      <c r="F71">
        <f t="shared" si="24"/>
        <v>4777.4468085106382</v>
      </c>
      <c r="G71" s="6"/>
      <c r="H71" s="6"/>
      <c r="I71">
        <v>10.62</v>
      </c>
      <c r="J71">
        <v>2.11</v>
      </c>
      <c r="K71">
        <f t="shared" si="16"/>
        <v>2.1099999999999999E-3</v>
      </c>
      <c r="L71">
        <f t="shared" si="17"/>
        <v>5033.1753554502366</v>
      </c>
    </row>
    <row r="72" spans="1:190">
      <c r="B72" s="6"/>
      <c r="C72">
        <v>11.227</v>
      </c>
      <c r="D72">
        <v>2.31</v>
      </c>
      <c r="E72">
        <f t="shared" si="15"/>
        <v>2.31E-3</v>
      </c>
      <c r="F72">
        <f t="shared" si="24"/>
        <v>4860.1731601731599</v>
      </c>
      <c r="G72" s="6"/>
      <c r="H72" s="6"/>
      <c r="I72">
        <v>9.3520000000000003</v>
      </c>
      <c r="J72">
        <v>2.14</v>
      </c>
      <c r="K72">
        <f t="shared" si="16"/>
        <v>2.14E-3</v>
      </c>
      <c r="L72">
        <f t="shared" si="17"/>
        <v>4370.0934579439254</v>
      </c>
    </row>
    <row r="73" spans="1:190">
      <c r="B73" s="6"/>
      <c r="C73">
        <v>11.42</v>
      </c>
      <c r="D73">
        <v>2.2999999999999998</v>
      </c>
      <c r="E73">
        <f t="shared" si="15"/>
        <v>2.3E-3</v>
      </c>
      <c r="F73">
        <f t="shared" si="24"/>
        <v>4965.217391304348</v>
      </c>
      <c r="G73" s="6"/>
      <c r="H73" s="6"/>
      <c r="I73">
        <v>11.51</v>
      </c>
      <c r="J73">
        <v>2.1800000000000002</v>
      </c>
      <c r="K73">
        <f t="shared" si="16"/>
        <v>2.1800000000000001E-3</v>
      </c>
      <c r="L73">
        <f t="shared" si="17"/>
        <v>5279.8165137614678</v>
      </c>
    </row>
    <row r="74" spans="1:190">
      <c r="B74" s="6" t="s">
        <v>9</v>
      </c>
      <c r="C74">
        <v>12.411</v>
      </c>
      <c r="D74">
        <v>2.1800000000000002</v>
      </c>
      <c r="E74">
        <f t="shared" si="15"/>
        <v>2.1800000000000001E-3</v>
      </c>
      <c r="F74">
        <f t="shared" si="24"/>
        <v>5693.119266055045</v>
      </c>
      <c r="G74" s="6"/>
      <c r="H74" s="6" t="s">
        <v>9</v>
      </c>
      <c r="I74">
        <v>10.51</v>
      </c>
      <c r="J74">
        <v>2.33</v>
      </c>
      <c r="K74">
        <f t="shared" si="16"/>
        <v>2.33E-3</v>
      </c>
      <c r="L74">
        <f t="shared" si="17"/>
        <v>4510.7296137339054</v>
      </c>
    </row>
    <row r="75" spans="1:190">
      <c r="B75" s="6"/>
      <c r="C75">
        <v>13.638</v>
      </c>
      <c r="D75">
        <v>2.16</v>
      </c>
      <c r="E75">
        <f t="shared" si="15"/>
        <v>2.16E-3</v>
      </c>
      <c r="F75">
        <f t="shared" si="24"/>
        <v>6313.8888888888887</v>
      </c>
      <c r="G75" s="6"/>
      <c r="H75" s="6"/>
      <c r="I75">
        <v>8.5250000000000004</v>
      </c>
      <c r="J75">
        <v>2.2599999999999998</v>
      </c>
      <c r="K75">
        <f t="shared" si="16"/>
        <v>2.2599999999999999E-3</v>
      </c>
      <c r="L75">
        <f t="shared" si="17"/>
        <v>3772.1238938053102</v>
      </c>
    </row>
    <row r="76" spans="1:190">
      <c r="B76" s="6"/>
      <c r="C76">
        <v>13.04</v>
      </c>
      <c r="D76">
        <v>2.2000000000000002</v>
      </c>
      <c r="E76">
        <f t="shared" si="15"/>
        <v>2.2000000000000001E-3</v>
      </c>
      <c r="F76">
        <f t="shared" si="24"/>
        <v>5927.2727272727261</v>
      </c>
      <c r="G76" s="6"/>
      <c r="H76" s="6"/>
      <c r="I76">
        <v>11.26</v>
      </c>
      <c r="J76">
        <v>2.2799999999999998</v>
      </c>
      <c r="K76">
        <f t="shared" si="16"/>
        <v>2.2799999999999999E-3</v>
      </c>
      <c r="L76">
        <f t="shared" si="17"/>
        <v>4938.5964912280706</v>
      </c>
    </row>
    <row r="77" spans="1:190">
      <c r="B77" s="6"/>
      <c r="C77">
        <v>12.54</v>
      </c>
      <c r="D77">
        <v>2.17</v>
      </c>
      <c r="E77">
        <f t="shared" si="15"/>
        <v>2.1700000000000001E-3</v>
      </c>
      <c r="F77">
        <f t="shared" si="24"/>
        <v>5778.8018433179714</v>
      </c>
      <c r="G77" s="6"/>
      <c r="H77" s="6"/>
      <c r="I77">
        <v>11.25</v>
      </c>
      <c r="J77">
        <v>2.2400000000000002</v>
      </c>
      <c r="K77">
        <f t="shared" si="16"/>
        <v>2.2400000000000002E-3</v>
      </c>
      <c r="L77">
        <f t="shared" si="17"/>
        <v>5022.3214285714284</v>
      </c>
    </row>
    <row r="78" spans="1:190">
      <c r="B78" s="6"/>
      <c r="C78">
        <v>13.173999999999999</v>
      </c>
      <c r="D78">
        <v>2.11</v>
      </c>
      <c r="E78">
        <f t="shared" si="15"/>
        <v>2.1099999999999999E-3</v>
      </c>
      <c r="F78">
        <f t="shared" si="24"/>
        <v>6243.6018957345968</v>
      </c>
      <c r="G78" s="6"/>
      <c r="H78" s="6"/>
      <c r="I78">
        <v>9.3190000000000008</v>
      </c>
      <c r="J78">
        <v>2.1800000000000002</v>
      </c>
      <c r="K78">
        <f t="shared" si="16"/>
        <v>2.1800000000000001E-3</v>
      </c>
      <c r="L78">
        <f t="shared" si="17"/>
        <v>4274.7706422018355</v>
      </c>
    </row>
    <row r="79" spans="1:190">
      <c r="B79" s="6" t="s">
        <v>10</v>
      </c>
      <c r="C79">
        <v>13.35</v>
      </c>
      <c r="D79">
        <v>2.34</v>
      </c>
      <c r="E79">
        <f t="shared" si="15"/>
        <v>2.3400000000000001E-3</v>
      </c>
      <c r="F79">
        <f t="shared" si="24"/>
        <v>5705.1282051282051</v>
      </c>
      <c r="G79" s="6"/>
      <c r="H79" s="6" t="s">
        <v>10</v>
      </c>
      <c r="I79">
        <v>10.08</v>
      </c>
      <c r="J79">
        <v>2.0699999999999998</v>
      </c>
      <c r="K79">
        <f t="shared" si="16"/>
        <v>2.0699999999999998E-3</v>
      </c>
      <c r="L79">
        <f t="shared" si="17"/>
        <v>4869.5652173913049</v>
      </c>
    </row>
    <row r="80" spans="1:190">
      <c r="B80" s="6"/>
      <c r="C80">
        <v>13.45</v>
      </c>
      <c r="D80">
        <v>2.27</v>
      </c>
      <c r="E80">
        <f t="shared" si="15"/>
        <v>2.2699999999999999E-3</v>
      </c>
      <c r="F80">
        <f t="shared" si="24"/>
        <v>5925.1101321585902</v>
      </c>
      <c r="G80" s="6"/>
      <c r="H80" s="6"/>
      <c r="I80">
        <v>8.4329999999999998</v>
      </c>
      <c r="J80">
        <v>2.17</v>
      </c>
      <c r="K80">
        <f t="shared" si="16"/>
        <v>2.1700000000000001E-3</v>
      </c>
      <c r="L80">
        <f t="shared" si="17"/>
        <v>3886.175115207373</v>
      </c>
    </row>
    <row r="81" spans="1:12">
      <c r="B81" s="6"/>
      <c r="C81">
        <v>13.3</v>
      </c>
      <c r="D81">
        <v>2.2999999999999998</v>
      </c>
      <c r="E81">
        <f t="shared" si="15"/>
        <v>2.3E-3</v>
      </c>
      <c r="F81">
        <f t="shared" si="24"/>
        <v>5782.608695652174</v>
      </c>
      <c r="G81" s="6"/>
      <c r="H81" s="6"/>
      <c r="I81">
        <v>11.94</v>
      </c>
      <c r="J81">
        <v>2.15</v>
      </c>
      <c r="K81">
        <f t="shared" si="16"/>
        <v>2.15E-3</v>
      </c>
      <c r="L81">
        <f t="shared" si="17"/>
        <v>5553.4883720930229</v>
      </c>
    </row>
    <row r="82" spans="1:12">
      <c r="B82" s="6"/>
      <c r="C82">
        <v>14.06</v>
      </c>
      <c r="D82">
        <v>2.25</v>
      </c>
      <c r="E82">
        <f t="shared" si="15"/>
        <v>2.2499999999999998E-3</v>
      </c>
      <c r="F82">
        <f t="shared" si="24"/>
        <v>6248.8888888888896</v>
      </c>
      <c r="G82" s="6"/>
      <c r="H82" s="6"/>
      <c r="I82">
        <v>11.48</v>
      </c>
      <c r="J82">
        <v>2.1800000000000002</v>
      </c>
      <c r="K82">
        <f t="shared" si="16"/>
        <v>2.1800000000000001E-3</v>
      </c>
      <c r="L82">
        <f t="shared" si="17"/>
        <v>5266.0550458715597</v>
      </c>
    </row>
    <row r="83" spans="1:12">
      <c r="B83" s="6"/>
      <c r="C83">
        <v>13.27</v>
      </c>
      <c r="D83">
        <v>2.1800000000000002</v>
      </c>
      <c r="E83">
        <f t="shared" si="15"/>
        <v>2.1800000000000001E-3</v>
      </c>
      <c r="F83">
        <f t="shared" si="24"/>
        <v>6087.1559633027518</v>
      </c>
      <c r="G83" s="6"/>
      <c r="H83" s="6"/>
      <c r="I83">
        <v>11.34</v>
      </c>
      <c r="J83">
        <v>2.1800000000000002</v>
      </c>
      <c r="K83">
        <f t="shared" si="16"/>
        <v>2.1800000000000001E-3</v>
      </c>
      <c r="L83">
        <f t="shared" si="17"/>
        <v>5201.8348623853208</v>
      </c>
    </row>
    <row r="84" spans="1:12">
      <c r="B84" s="6"/>
      <c r="C84" s="12">
        <f>AVERAGE(C64:C83)</f>
        <v>12.838752499999998</v>
      </c>
      <c r="D84" s="12">
        <f t="shared" ref="D84" si="25">AVERAGE(D64:D83)</f>
        <v>2.2428750000000002</v>
      </c>
      <c r="E84" s="12">
        <f t="shared" ref="E84" si="26">AVERAGE(E64:E83)</f>
        <v>2.2428750000000005E-3</v>
      </c>
      <c r="F84" s="12">
        <f t="shared" ref="F84" si="27">AVERAGE(F64:F83)</f>
        <v>5738.8678442701603</v>
      </c>
      <c r="G84" s="6"/>
      <c r="H84" s="6"/>
      <c r="I84" s="12">
        <f>AVERAGE(I64:I83)</f>
        <v>10.82986</v>
      </c>
      <c r="J84" s="12">
        <f t="shared" ref="J84" si="28">AVERAGE(J64:J83)</f>
        <v>2.1914750000000001</v>
      </c>
      <c r="K84" s="12">
        <f t="shared" ref="K84" si="29">AVERAGE(K64:K83)</f>
        <v>2.191475E-3</v>
      </c>
      <c r="L84" s="12">
        <f t="shared" ref="L84" si="30">AVERAGE(L64:L83)</f>
        <v>4950.8663477138361</v>
      </c>
    </row>
    <row r="85" spans="1:12" s="8" customFormat="1">
      <c r="A85" s="5">
        <v>14</v>
      </c>
      <c r="B85" s="6" t="s">
        <v>6</v>
      </c>
      <c r="C85">
        <v>14.12</v>
      </c>
      <c r="D85">
        <v>2.29</v>
      </c>
      <c r="E85">
        <f t="shared" si="15"/>
        <v>2.2899999999999999E-3</v>
      </c>
      <c r="F85">
        <f t="shared" si="24"/>
        <v>6165.9388646288207</v>
      </c>
      <c r="G85" s="7" t="s">
        <v>15</v>
      </c>
      <c r="H85" s="6" t="s">
        <v>6</v>
      </c>
      <c r="I85">
        <v>10.33</v>
      </c>
      <c r="J85">
        <v>2.12</v>
      </c>
      <c r="K85">
        <f t="shared" si="16"/>
        <v>2.1199999999999999E-3</v>
      </c>
      <c r="L85">
        <f t="shared" si="17"/>
        <v>4872.6415094339627</v>
      </c>
    </row>
    <row r="86" spans="1:12">
      <c r="B86" s="6"/>
      <c r="C86">
        <v>13.69</v>
      </c>
      <c r="D86">
        <v>2.34</v>
      </c>
      <c r="E86">
        <f t="shared" si="15"/>
        <v>2.3400000000000001E-3</v>
      </c>
      <c r="F86">
        <f t="shared" si="24"/>
        <v>5850.4273504273497</v>
      </c>
      <c r="G86" s="6"/>
      <c r="H86" s="6"/>
      <c r="I86">
        <v>8.9870000000000001</v>
      </c>
      <c r="J86">
        <v>2.12</v>
      </c>
      <c r="K86">
        <f t="shared" si="16"/>
        <v>2.1199999999999999E-3</v>
      </c>
      <c r="L86">
        <f t="shared" si="17"/>
        <v>4239.1509433962265</v>
      </c>
    </row>
    <row r="87" spans="1:12">
      <c r="B87" s="6"/>
      <c r="C87">
        <v>12.84</v>
      </c>
      <c r="D87">
        <v>2.39</v>
      </c>
      <c r="E87">
        <f t="shared" si="15"/>
        <v>2.3900000000000002E-3</v>
      </c>
      <c r="F87">
        <f t="shared" si="24"/>
        <v>5372.384937238493</v>
      </c>
      <c r="G87" s="6"/>
      <c r="H87" s="6"/>
      <c r="I87">
        <v>9.7970000000000006</v>
      </c>
      <c r="J87">
        <v>2.16</v>
      </c>
      <c r="K87">
        <f t="shared" si="16"/>
        <v>2.16E-3</v>
      </c>
      <c r="L87">
        <f t="shared" si="17"/>
        <v>4535.6481481481487</v>
      </c>
    </row>
    <row r="88" spans="1:12">
      <c r="B88" s="6"/>
      <c r="C88">
        <v>14.34</v>
      </c>
      <c r="D88">
        <v>2.2799999999999998</v>
      </c>
      <c r="E88">
        <f t="shared" si="15"/>
        <v>2.2799999999999999E-3</v>
      </c>
      <c r="F88">
        <f t="shared" si="24"/>
        <v>6289.4736842105267</v>
      </c>
      <c r="G88" s="6"/>
      <c r="H88" s="6"/>
      <c r="I88">
        <v>11.28</v>
      </c>
      <c r="J88">
        <v>2.21</v>
      </c>
      <c r="K88">
        <f t="shared" si="16"/>
        <v>2.2100000000000002E-3</v>
      </c>
      <c r="L88">
        <f t="shared" si="17"/>
        <v>5104.0723981900446</v>
      </c>
    </row>
    <row r="89" spans="1:12">
      <c r="B89" s="6"/>
      <c r="C89">
        <v>14.644</v>
      </c>
      <c r="D89">
        <v>2.27</v>
      </c>
      <c r="E89">
        <f t="shared" si="15"/>
        <v>2.2699999999999999E-3</v>
      </c>
      <c r="F89">
        <f t="shared" si="24"/>
        <v>6451.1013215859039</v>
      </c>
      <c r="G89" s="6"/>
      <c r="H89" s="6"/>
      <c r="I89">
        <v>11.17</v>
      </c>
      <c r="J89">
        <v>2.13</v>
      </c>
      <c r="K89">
        <f t="shared" si="16"/>
        <v>2.1299999999999999E-3</v>
      </c>
      <c r="L89">
        <f t="shared" si="17"/>
        <v>5244.1314553990615</v>
      </c>
    </row>
    <row r="90" spans="1:12">
      <c r="B90" s="6" t="s">
        <v>8</v>
      </c>
      <c r="C90">
        <v>13.52</v>
      </c>
      <c r="D90">
        <v>2.48</v>
      </c>
      <c r="E90">
        <f t="shared" si="15"/>
        <v>2.48E-3</v>
      </c>
      <c r="F90">
        <f t="shared" si="24"/>
        <v>5451.6129032258059</v>
      </c>
      <c r="G90" s="6"/>
      <c r="H90" s="6" t="s">
        <v>8</v>
      </c>
      <c r="I90">
        <v>13.68</v>
      </c>
      <c r="J90">
        <v>2.2000000000000002</v>
      </c>
      <c r="K90">
        <f t="shared" si="16"/>
        <v>2.2000000000000001E-3</v>
      </c>
      <c r="L90">
        <f t="shared" si="17"/>
        <v>6218.181818181818</v>
      </c>
    </row>
    <row r="91" spans="1:12">
      <c r="B91" s="6"/>
      <c r="C91">
        <v>13.48</v>
      </c>
      <c r="D91">
        <v>2.4300000000000002</v>
      </c>
      <c r="E91">
        <f t="shared" si="15"/>
        <v>2.4300000000000003E-3</v>
      </c>
      <c r="F91">
        <f t="shared" si="24"/>
        <v>5547.3251028806581</v>
      </c>
      <c r="G91" s="6"/>
      <c r="H91" s="6"/>
      <c r="I91">
        <v>14.83</v>
      </c>
      <c r="J91">
        <v>2.19</v>
      </c>
      <c r="K91">
        <f t="shared" si="16"/>
        <v>2.1900000000000001E-3</v>
      </c>
      <c r="L91">
        <f t="shared" si="17"/>
        <v>6771.6894977168949</v>
      </c>
    </row>
    <row r="92" spans="1:12">
      <c r="B92" s="6"/>
      <c r="C92">
        <v>13.43</v>
      </c>
      <c r="D92">
        <v>2.4</v>
      </c>
      <c r="E92">
        <f t="shared" si="15"/>
        <v>2.3999999999999998E-3</v>
      </c>
      <c r="F92">
        <f t="shared" si="24"/>
        <v>5595.8333333333339</v>
      </c>
      <c r="G92" s="6"/>
      <c r="H92" s="6"/>
      <c r="I92">
        <v>13.62</v>
      </c>
      <c r="J92">
        <v>2.21</v>
      </c>
      <c r="K92">
        <f t="shared" si="16"/>
        <v>2.2100000000000002E-3</v>
      </c>
      <c r="L92">
        <f t="shared" si="17"/>
        <v>6162.8959276018095</v>
      </c>
    </row>
    <row r="93" spans="1:12">
      <c r="B93" s="6"/>
      <c r="C93">
        <v>13.35</v>
      </c>
      <c r="D93">
        <v>2.38</v>
      </c>
      <c r="E93">
        <f t="shared" si="15"/>
        <v>2.3799999999999997E-3</v>
      </c>
      <c r="F93">
        <f t="shared" si="24"/>
        <v>5609.2436974789916</v>
      </c>
      <c r="G93" s="6"/>
      <c r="H93" s="6"/>
      <c r="I93">
        <v>13.15</v>
      </c>
      <c r="J93">
        <v>2.2799999999999998</v>
      </c>
      <c r="K93">
        <f t="shared" si="16"/>
        <v>2.2799999999999999E-3</v>
      </c>
      <c r="L93">
        <f t="shared" si="17"/>
        <v>5767.5438596491231</v>
      </c>
    </row>
    <row r="94" spans="1:12">
      <c r="B94" s="6"/>
      <c r="C94">
        <v>14.26</v>
      </c>
      <c r="D94">
        <v>2.39</v>
      </c>
      <c r="E94">
        <f t="shared" si="15"/>
        <v>2.3900000000000002E-3</v>
      </c>
      <c r="F94">
        <f t="shared" si="24"/>
        <v>5966.5271966527189</v>
      </c>
      <c r="G94" s="6"/>
      <c r="H94" s="6"/>
      <c r="I94">
        <v>13.59</v>
      </c>
      <c r="J94">
        <v>2.2000000000000002</v>
      </c>
      <c r="K94">
        <f t="shared" si="16"/>
        <v>2.2000000000000001E-3</v>
      </c>
      <c r="L94">
        <f t="shared" si="17"/>
        <v>6177.272727272727</v>
      </c>
    </row>
    <row r="95" spans="1:12">
      <c r="B95" s="6" t="s">
        <v>9</v>
      </c>
      <c r="C95">
        <v>14.3</v>
      </c>
      <c r="D95">
        <v>2.35</v>
      </c>
      <c r="E95">
        <f t="shared" si="15"/>
        <v>2.3500000000000001E-3</v>
      </c>
      <c r="F95">
        <f t="shared" si="24"/>
        <v>6085.1063829787236</v>
      </c>
      <c r="G95" s="6"/>
      <c r="H95" s="6" t="s">
        <v>9</v>
      </c>
      <c r="I95">
        <v>12.57</v>
      </c>
      <c r="J95">
        <v>2.31</v>
      </c>
      <c r="K95">
        <f t="shared" si="16"/>
        <v>2.31E-3</v>
      </c>
      <c r="L95">
        <f t="shared" si="17"/>
        <v>5441.5584415584417</v>
      </c>
    </row>
    <row r="96" spans="1:12">
      <c r="B96" s="6"/>
      <c r="C96">
        <v>14.59</v>
      </c>
      <c r="D96">
        <v>2.5299999999999998</v>
      </c>
      <c r="E96">
        <f t="shared" si="15"/>
        <v>2.5299999999999997E-3</v>
      </c>
      <c r="F96">
        <f t="shared" si="24"/>
        <v>5766.7984189723329</v>
      </c>
      <c r="G96" s="6"/>
      <c r="H96" s="6"/>
      <c r="I96">
        <v>12.14</v>
      </c>
      <c r="J96">
        <v>2.38</v>
      </c>
      <c r="K96">
        <f t="shared" si="16"/>
        <v>2.3799999999999997E-3</v>
      </c>
      <c r="L96">
        <f t="shared" si="17"/>
        <v>5100.8403361344544</v>
      </c>
    </row>
    <row r="97" spans="1:90">
      <c r="B97" s="6"/>
      <c r="C97">
        <v>11.15</v>
      </c>
      <c r="D97">
        <v>2.37</v>
      </c>
      <c r="E97">
        <f t="shared" si="15"/>
        <v>2.3700000000000001E-3</v>
      </c>
      <c r="F97">
        <f t="shared" si="24"/>
        <v>4704.6413502109699</v>
      </c>
      <c r="G97" s="6"/>
      <c r="H97" s="6"/>
      <c r="I97">
        <v>12.04</v>
      </c>
      <c r="J97">
        <v>2.2799999999999998</v>
      </c>
      <c r="K97">
        <f t="shared" si="16"/>
        <v>2.2799999999999999E-3</v>
      </c>
      <c r="L97">
        <f t="shared" si="17"/>
        <v>5280.7017543859647</v>
      </c>
    </row>
    <row r="98" spans="1:90">
      <c r="B98" s="6"/>
      <c r="C98">
        <v>10.210000000000001</v>
      </c>
      <c r="D98">
        <v>2.37</v>
      </c>
      <c r="E98">
        <f t="shared" si="15"/>
        <v>2.3700000000000001E-3</v>
      </c>
      <c r="F98">
        <f t="shared" si="24"/>
        <v>4308.0168776371311</v>
      </c>
      <c r="G98" s="6"/>
      <c r="H98" s="6"/>
      <c r="I98">
        <v>10.98</v>
      </c>
      <c r="J98">
        <v>2.2000000000000002</v>
      </c>
      <c r="K98">
        <f t="shared" si="16"/>
        <v>2.2000000000000001E-3</v>
      </c>
      <c r="L98">
        <f t="shared" si="17"/>
        <v>4990.909090909091</v>
      </c>
    </row>
    <row r="99" spans="1:90">
      <c r="B99" s="6"/>
      <c r="C99">
        <v>14.52</v>
      </c>
      <c r="D99">
        <v>2.39</v>
      </c>
      <c r="E99">
        <f t="shared" si="15"/>
        <v>2.3900000000000002E-3</v>
      </c>
      <c r="F99">
        <f t="shared" si="24"/>
        <v>6075.31380753138</v>
      </c>
      <c r="G99" s="6"/>
      <c r="H99" s="6"/>
      <c r="I99">
        <v>12.9</v>
      </c>
      <c r="J99">
        <v>2.21</v>
      </c>
      <c r="K99">
        <f t="shared" si="16"/>
        <v>2.2100000000000002E-3</v>
      </c>
      <c r="L99">
        <f t="shared" si="17"/>
        <v>5837.1040723981896</v>
      </c>
    </row>
    <row r="100" spans="1:90">
      <c r="B100" s="6" t="s">
        <v>10</v>
      </c>
      <c r="C100">
        <v>13.21</v>
      </c>
      <c r="D100">
        <v>2.33</v>
      </c>
      <c r="E100">
        <f t="shared" si="15"/>
        <v>2.33E-3</v>
      </c>
      <c r="F100">
        <f t="shared" si="24"/>
        <v>5669.527896995708</v>
      </c>
      <c r="G100" s="6"/>
      <c r="H100" s="6" t="s">
        <v>10</v>
      </c>
      <c r="I100">
        <v>13.49</v>
      </c>
      <c r="J100">
        <v>2.17</v>
      </c>
      <c r="K100">
        <f t="shared" si="16"/>
        <v>2.1700000000000001E-3</v>
      </c>
      <c r="L100">
        <f t="shared" si="17"/>
        <v>6216.5898617511521</v>
      </c>
    </row>
    <row r="101" spans="1:90">
      <c r="B101" s="6"/>
      <c r="C101">
        <v>14.16</v>
      </c>
      <c r="D101">
        <v>2.2999999999999998</v>
      </c>
      <c r="E101">
        <f t="shared" si="15"/>
        <v>2.3E-3</v>
      </c>
      <c r="F101">
        <f t="shared" si="24"/>
        <v>6156.521739130435</v>
      </c>
      <c r="G101" s="6"/>
      <c r="H101" s="6"/>
      <c r="I101">
        <v>13.07</v>
      </c>
      <c r="J101">
        <v>2.1800000000000002</v>
      </c>
      <c r="K101">
        <f t="shared" si="16"/>
        <v>2.1800000000000001E-3</v>
      </c>
      <c r="L101">
        <f t="shared" si="17"/>
        <v>5995.4128440366976</v>
      </c>
    </row>
    <row r="102" spans="1:90">
      <c r="B102" s="6"/>
      <c r="C102">
        <v>14.32</v>
      </c>
      <c r="D102">
        <v>2.2999999999999998</v>
      </c>
      <c r="E102">
        <f t="shared" si="15"/>
        <v>2.3E-3</v>
      </c>
      <c r="F102">
        <f t="shared" ref="F102:F135" si="31">C102/E102</f>
        <v>6226.086956521739</v>
      </c>
      <c r="G102" s="6"/>
      <c r="H102" s="6"/>
      <c r="I102">
        <v>13.46</v>
      </c>
      <c r="J102">
        <v>2.21</v>
      </c>
      <c r="K102">
        <f t="shared" si="16"/>
        <v>2.2100000000000002E-3</v>
      </c>
      <c r="L102">
        <f t="shared" si="17"/>
        <v>6090.4977375565613</v>
      </c>
    </row>
    <row r="103" spans="1:90">
      <c r="B103" s="6"/>
      <c r="C103">
        <v>14.54</v>
      </c>
      <c r="D103">
        <v>2.3199999999999998</v>
      </c>
      <c r="E103">
        <f t="shared" si="15"/>
        <v>2.32E-3</v>
      </c>
      <c r="F103">
        <f t="shared" si="31"/>
        <v>6267.2413793103442</v>
      </c>
      <c r="G103" s="6"/>
      <c r="H103" s="6"/>
      <c r="I103">
        <v>12.23</v>
      </c>
      <c r="J103">
        <v>2.2200000000000002</v>
      </c>
      <c r="K103">
        <f t="shared" si="16"/>
        <v>2.2200000000000002E-3</v>
      </c>
      <c r="L103">
        <f t="shared" si="17"/>
        <v>5509.0090090090089</v>
      </c>
    </row>
    <row r="104" spans="1:90">
      <c r="B104" s="6"/>
      <c r="C104">
        <v>13.85</v>
      </c>
      <c r="D104">
        <v>2.34</v>
      </c>
      <c r="E104">
        <f t="shared" si="15"/>
        <v>2.3400000000000001E-3</v>
      </c>
      <c r="F104">
        <f t="shared" si="31"/>
        <v>5918.8034188034189</v>
      </c>
      <c r="G104" s="6"/>
      <c r="H104" s="6"/>
      <c r="I104">
        <v>13.61</v>
      </c>
      <c r="J104">
        <v>2.13</v>
      </c>
      <c r="K104">
        <f t="shared" si="16"/>
        <v>2.1299999999999999E-3</v>
      </c>
      <c r="L104">
        <f t="shared" si="17"/>
        <v>6389.6713615023473</v>
      </c>
    </row>
    <row r="105" spans="1:90">
      <c r="B105" s="6"/>
      <c r="C105" s="12">
        <f>AVERAGE(C85:C104)</f>
        <v>13.626200000000003</v>
      </c>
      <c r="D105" s="12">
        <f t="shared" ref="D105" si="32">AVERAGE(D85:D104)</f>
        <v>2.3624999999999998</v>
      </c>
      <c r="E105" s="12">
        <f t="shared" ref="E105" si="33">AVERAGE(E85:E104)</f>
        <v>2.3625000000000005E-3</v>
      </c>
      <c r="F105" s="12">
        <f t="shared" ref="F105" si="34">AVERAGE(F85:F104)</f>
        <v>5773.896330987739</v>
      </c>
      <c r="G105" s="6"/>
      <c r="H105" s="6"/>
      <c r="I105" s="12">
        <f>AVERAGE(I85:I104)</f>
        <v>12.3462</v>
      </c>
      <c r="J105" s="12">
        <f t="shared" ref="J105" si="35">AVERAGE(J85:J104)</f>
        <v>2.2054999999999998</v>
      </c>
      <c r="K105" s="12">
        <f t="shared" ref="K105" si="36">AVERAGE(K85:K104)</f>
        <v>2.2055E-3</v>
      </c>
      <c r="L105" s="12">
        <f t="shared" ref="L105" si="37">AVERAGE(L85:L104)</f>
        <v>5597.2761397115855</v>
      </c>
    </row>
    <row r="106" spans="1:90" s="8" customFormat="1">
      <c r="A106" s="5">
        <v>19</v>
      </c>
      <c r="B106" s="6" t="s">
        <v>6</v>
      </c>
      <c r="C106">
        <v>15.09</v>
      </c>
      <c r="D106">
        <v>2.29</v>
      </c>
      <c r="E106">
        <f t="shared" si="15"/>
        <v>2.2899999999999999E-3</v>
      </c>
      <c r="F106">
        <f t="shared" si="31"/>
        <v>6589.5196506550219</v>
      </c>
      <c r="G106" s="7" t="s">
        <v>16</v>
      </c>
      <c r="H106" s="6" t="s">
        <v>6</v>
      </c>
      <c r="I106">
        <v>13.19</v>
      </c>
      <c r="J106">
        <v>2.12</v>
      </c>
      <c r="K106">
        <f t="shared" si="16"/>
        <v>2.1199999999999999E-3</v>
      </c>
      <c r="L106">
        <f t="shared" si="17"/>
        <v>6221.6981132075471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</row>
    <row r="107" spans="1:90">
      <c r="B107" s="6"/>
      <c r="C107">
        <v>16.23</v>
      </c>
      <c r="D107">
        <v>2.16</v>
      </c>
      <c r="E107">
        <f t="shared" si="15"/>
        <v>2.16E-3</v>
      </c>
      <c r="F107">
        <f t="shared" si="31"/>
        <v>7513.8888888888887</v>
      </c>
      <c r="G107" s="6"/>
      <c r="H107" s="6"/>
      <c r="I107">
        <v>13.31</v>
      </c>
      <c r="J107">
        <v>2.14</v>
      </c>
      <c r="K107">
        <f t="shared" si="16"/>
        <v>2.14E-3</v>
      </c>
      <c r="L107">
        <f t="shared" si="17"/>
        <v>6219.6261682242994</v>
      </c>
    </row>
    <row r="108" spans="1:90">
      <c r="B108" s="6"/>
      <c r="C108">
        <v>15.57</v>
      </c>
      <c r="D108">
        <v>2.23</v>
      </c>
      <c r="E108">
        <f t="shared" si="15"/>
        <v>2.2299999999999998E-3</v>
      </c>
      <c r="F108">
        <f t="shared" si="31"/>
        <v>6982.0627802690587</v>
      </c>
      <c r="G108" s="6"/>
      <c r="H108" s="6"/>
      <c r="I108">
        <v>13.36</v>
      </c>
      <c r="J108">
        <v>2.2000000000000002</v>
      </c>
      <c r="K108">
        <f t="shared" si="16"/>
        <v>2.2000000000000001E-3</v>
      </c>
      <c r="L108">
        <f t="shared" si="17"/>
        <v>6072.7272727272721</v>
      </c>
    </row>
    <row r="109" spans="1:90">
      <c r="B109" s="6"/>
      <c r="C109">
        <v>14.62</v>
      </c>
      <c r="D109">
        <v>2.12</v>
      </c>
      <c r="E109">
        <f t="shared" si="15"/>
        <v>2.1199999999999999E-3</v>
      </c>
      <c r="F109">
        <f t="shared" si="31"/>
        <v>6896.2264150943392</v>
      </c>
      <c r="G109" s="6"/>
      <c r="H109" s="6"/>
      <c r="I109">
        <v>13.13</v>
      </c>
      <c r="J109">
        <v>2.1800000000000002</v>
      </c>
      <c r="K109">
        <f t="shared" si="16"/>
        <v>2.1800000000000001E-3</v>
      </c>
      <c r="L109">
        <f t="shared" si="17"/>
        <v>6022.9357798165138</v>
      </c>
    </row>
    <row r="110" spans="1:90">
      <c r="B110" s="6"/>
      <c r="C110">
        <v>14.88</v>
      </c>
      <c r="D110">
        <v>2.21</v>
      </c>
      <c r="E110">
        <f t="shared" si="15"/>
        <v>2.2100000000000002E-3</v>
      </c>
      <c r="F110">
        <f t="shared" si="31"/>
        <v>6733.031674208145</v>
      </c>
      <c r="G110" s="6"/>
      <c r="H110" s="6"/>
      <c r="I110">
        <v>14.15</v>
      </c>
      <c r="J110">
        <v>2.17</v>
      </c>
      <c r="K110">
        <f t="shared" si="16"/>
        <v>2.1700000000000001E-3</v>
      </c>
      <c r="L110">
        <f t="shared" si="17"/>
        <v>6520.7373271889401</v>
      </c>
    </row>
    <row r="111" spans="1:90">
      <c r="B111" s="6" t="s">
        <v>8</v>
      </c>
      <c r="C111">
        <v>11.38</v>
      </c>
      <c r="D111">
        <v>2.36</v>
      </c>
      <c r="E111">
        <f t="shared" si="15"/>
        <v>2.3599999999999997E-3</v>
      </c>
      <c r="F111">
        <f t="shared" si="31"/>
        <v>4822.033898305086</v>
      </c>
      <c r="G111" s="6"/>
      <c r="H111" s="6" t="s">
        <v>8</v>
      </c>
      <c r="I111">
        <v>10.26</v>
      </c>
      <c r="J111">
        <v>2.1</v>
      </c>
      <c r="K111">
        <f t="shared" si="16"/>
        <v>2.1000000000000003E-3</v>
      </c>
      <c r="L111">
        <f t="shared" si="17"/>
        <v>4885.7142857142853</v>
      </c>
    </row>
    <row r="112" spans="1:90">
      <c r="B112" s="6"/>
      <c r="C112">
        <v>12.98</v>
      </c>
      <c r="D112">
        <v>2.31</v>
      </c>
      <c r="E112">
        <f t="shared" si="15"/>
        <v>2.31E-3</v>
      </c>
      <c r="F112">
        <f t="shared" si="31"/>
        <v>5619.0476190476193</v>
      </c>
      <c r="G112" s="6"/>
      <c r="H112" s="6"/>
      <c r="I112">
        <v>10.45</v>
      </c>
      <c r="J112">
        <v>2.04</v>
      </c>
      <c r="K112">
        <f t="shared" si="16"/>
        <v>2.0400000000000001E-3</v>
      </c>
      <c r="L112">
        <f t="shared" si="17"/>
        <v>5122.5490196078426</v>
      </c>
    </row>
    <row r="113" spans="1:97">
      <c r="B113" s="6"/>
      <c r="C113">
        <v>11.35</v>
      </c>
      <c r="D113">
        <v>2.2999999999999998</v>
      </c>
      <c r="E113">
        <f t="shared" si="15"/>
        <v>2.3E-3</v>
      </c>
      <c r="F113">
        <f t="shared" si="31"/>
        <v>4934.782608695652</v>
      </c>
      <c r="G113" s="6"/>
      <c r="H113" s="6"/>
      <c r="I113">
        <v>12.63</v>
      </c>
      <c r="J113">
        <v>2.09</v>
      </c>
      <c r="K113">
        <f t="shared" si="16"/>
        <v>2.0899999999999998E-3</v>
      </c>
      <c r="L113">
        <f t="shared" si="17"/>
        <v>6043.0622009569388</v>
      </c>
    </row>
    <row r="114" spans="1:97">
      <c r="B114" s="6"/>
      <c r="C114">
        <v>12.45</v>
      </c>
      <c r="D114">
        <v>2.31</v>
      </c>
      <c r="E114">
        <f t="shared" ref="E114:E169" si="38">D114/1000</f>
        <v>2.31E-3</v>
      </c>
      <c r="F114">
        <f t="shared" si="31"/>
        <v>5389.6103896103896</v>
      </c>
      <c r="G114" s="6"/>
      <c r="H114" s="6"/>
      <c r="I114">
        <v>12.38</v>
      </c>
      <c r="J114">
        <v>2.08</v>
      </c>
      <c r="K114">
        <f t="shared" ref="K114:K167" si="39">J114/1000</f>
        <v>2.0800000000000003E-3</v>
      </c>
      <c r="L114">
        <f t="shared" si="17"/>
        <v>5951.9230769230762</v>
      </c>
    </row>
    <row r="115" spans="1:97">
      <c r="B115" s="6"/>
      <c r="C115">
        <v>11.78</v>
      </c>
      <c r="D115">
        <v>2.2000000000000002</v>
      </c>
      <c r="E115">
        <f t="shared" si="38"/>
        <v>2.2000000000000001E-3</v>
      </c>
      <c r="F115">
        <f t="shared" si="31"/>
        <v>5354.545454545454</v>
      </c>
      <c r="G115" s="6"/>
      <c r="H115" s="6"/>
      <c r="I115">
        <v>7.6210000000000004</v>
      </c>
      <c r="J115">
        <v>2.21</v>
      </c>
      <c r="K115">
        <f t="shared" si="39"/>
        <v>2.2100000000000002E-3</v>
      </c>
      <c r="L115">
        <f t="shared" ref="L115:L167" si="40">I115/K115</f>
        <v>3448.4162895927602</v>
      </c>
    </row>
    <row r="116" spans="1:97">
      <c r="B116" s="6" t="s">
        <v>9</v>
      </c>
      <c r="C116">
        <v>10.7</v>
      </c>
      <c r="D116">
        <v>2.25</v>
      </c>
      <c r="E116">
        <f t="shared" si="38"/>
        <v>2.2499999999999998E-3</v>
      </c>
      <c r="F116">
        <f t="shared" si="31"/>
        <v>4755.5555555555557</v>
      </c>
      <c r="G116" s="6"/>
      <c r="H116" s="6" t="s">
        <v>9</v>
      </c>
      <c r="I116">
        <v>11.93</v>
      </c>
      <c r="J116">
        <v>2.12</v>
      </c>
      <c r="K116">
        <f t="shared" si="39"/>
        <v>2.1199999999999999E-3</v>
      </c>
      <c r="L116">
        <f t="shared" si="40"/>
        <v>5627.3584905660382</v>
      </c>
    </row>
    <row r="117" spans="1:97">
      <c r="B117" s="6"/>
      <c r="C117">
        <v>11.89</v>
      </c>
      <c r="D117">
        <v>2.2200000000000002</v>
      </c>
      <c r="E117">
        <f t="shared" si="38"/>
        <v>2.2200000000000002E-3</v>
      </c>
      <c r="F117">
        <f t="shared" si="31"/>
        <v>5355.8558558558552</v>
      </c>
      <c r="G117" s="6"/>
      <c r="H117" s="6"/>
      <c r="I117">
        <v>11.77</v>
      </c>
      <c r="J117">
        <v>2.15</v>
      </c>
      <c r="K117">
        <f t="shared" si="39"/>
        <v>2.15E-3</v>
      </c>
      <c r="L117">
        <f t="shared" si="40"/>
        <v>5474.4186046511622</v>
      </c>
    </row>
    <row r="118" spans="1:97">
      <c r="B118" s="6"/>
      <c r="C118">
        <v>11.36</v>
      </c>
      <c r="D118">
        <v>2.34</v>
      </c>
      <c r="E118">
        <f t="shared" si="38"/>
        <v>2.3400000000000001E-3</v>
      </c>
      <c r="F118">
        <f t="shared" si="31"/>
        <v>4854.7008547008545</v>
      </c>
      <c r="G118" s="6"/>
      <c r="H118" s="6"/>
      <c r="I118">
        <v>11.28</v>
      </c>
      <c r="J118">
        <v>2.13</v>
      </c>
      <c r="K118">
        <f t="shared" si="39"/>
        <v>2.1299999999999999E-3</v>
      </c>
      <c r="L118">
        <f t="shared" si="40"/>
        <v>5295.7746478873241</v>
      </c>
    </row>
    <row r="119" spans="1:97">
      <c r="B119" s="6"/>
      <c r="C119">
        <v>13.31</v>
      </c>
      <c r="D119">
        <v>2.2999999999999998</v>
      </c>
      <c r="E119">
        <f t="shared" si="38"/>
        <v>2.3E-3</v>
      </c>
      <c r="F119">
        <f t="shared" si="31"/>
        <v>5786.9565217391309</v>
      </c>
      <c r="G119" s="6"/>
      <c r="H119" s="6"/>
      <c r="I119">
        <v>12.78</v>
      </c>
      <c r="J119">
        <v>2.09</v>
      </c>
      <c r="K119">
        <f t="shared" si="39"/>
        <v>2.0899999999999998E-3</v>
      </c>
      <c r="L119">
        <f t="shared" si="40"/>
        <v>6114.832535885168</v>
      </c>
    </row>
    <row r="120" spans="1:97">
      <c r="B120" s="6"/>
      <c r="C120">
        <v>9.2579999999999991</v>
      </c>
      <c r="D120">
        <v>2.34</v>
      </c>
      <c r="E120">
        <f t="shared" si="38"/>
        <v>2.3400000000000001E-3</v>
      </c>
      <c r="F120">
        <f t="shared" si="31"/>
        <v>3956.4102564102559</v>
      </c>
      <c r="G120" s="6"/>
      <c r="H120" s="6"/>
      <c r="I120">
        <v>13.14</v>
      </c>
      <c r="J120">
        <v>2.17</v>
      </c>
      <c r="K120">
        <f t="shared" si="39"/>
        <v>2.1700000000000001E-3</v>
      </c>
      <c r="L120">
        <f t="shared" si="40"/>
        <v>6055.2995391705072</v>
      </c>
    </row>
    <row r="121" spans="1:97">
      <c r="B121" s="6" t="s">
        <v>10</v>
      </c>
      <c r="C121">
        <v>16.36</v>
      </c>
      <c r="D121">
        <v>2.2599999999999998</v>
      </c>
      <c r="E121">
        <f t="shared" si="38"/>
        <v>2.2599999999999999E-3</v>
      </c>
      <c r="F121">
        <f t="shared" si="31"/>
        <v>7238.9380530973449</v>
      </c>
      <c r="G121" s="6"/>
      <c r="H121" s="6" t="s">
        <v>10</v>
      </c>
      <c r="I121">
        <v>12.84</v>
      </c>
      <c r="J121">
        <v>2.13</v>
      </c>
      <c r="K121">
        <f t="shared" si="39"/>
        <v>2.1299999999999999E-3</v>
      </c>
      <c r="L121">
        <f t="shared" si="40"/>
        <v>6028.1690140845067</v>
      </c>
    </row>
    <row r="122" spans="1:97">
      <c r="B122" s="6"/>
      <c r="C122">
        <v>15.07</v>
      </c>
      <c r="D122">
        <v>2.2400000000000002</v>
      </c>
      <c r="E122">
        <f t="shared" si="38"/>
        <v>2.2400000000000002E-3</v>
      </c>
      <c r="F122">
        <f t="shared" si="31"/>
        <v>6727.6785714285706</v>
      </c>
      <c r="G122" s="6"/>
      <c r="H122" s="6"/>
      <c r="I122">
        <v>12.23</v>
      </c>
      <c r="J122">
        <v>2.1800000000000002</v>
      </c>
      <c r="K122">
        <f t="shared" si="39"/>
        <v>2.1800000000000001E-3</v>
      </c>
      <c r="L122">
        <f t="shared" si="40"/>
        <v>5610.0917431192656</v>
      </c>
    </row>
    <row r="123" spans="1:97">
      <c r="B123" s="6"/>
      <c r="C123">
        <v>16.43</v>
      </c>
      <c r="D123">
        <v>2.23</v>
      </c>
      <c r="E123">
        <f t="shared" si="38"/>
        <v>2.2299999999999998E-3</v>
      </c>
      <c r="F123">
        <f t="shared" si="31"/>
        <v>7367.7130044843052</v>
      </c>
      <c r="G123" s="6"/>
      <c r="H123" s="6"/>
      <c r="I123">
        <v>11.91</v>
      </c>
      <c r="J123">
        <v>2.15</v>
      </c>
      <c r="K123">
        <f t="shared" si="39"/>
        <v>2.15E-3</v>
      </c>
      <c r="L123">
        <f t="shared" si="40"/>
        <v>5539.5348837209303</v>
      </c>
    </row>
    <row r="124" spans="1:97">
      <c r="B124" s="6"/>
      <c r="C124">
        <v>15.01</v>
      </c>
      <c r="D124">
        <v>2.16</v>
      </c>
      <c r="E124">
        <f t="shared" si="38"/>
        <v>2.16E-3</v>
      </c>
      <c r="F124">
        <f t="shared" si="31"/>
        <v>6949.0740740740739</v>
      </c>
      <c r="G124" s="6"/>
      <c r="H124" s="6"/>
      <c r="I124">
        <v>13.2</v>
      </c>
      <c r="J124">
        <v>2.13</v>
      </c>
      <c r="K124">
        <f t="shared" si="39"/>
        <v>2.1299999999999999E-3</v>
      </c>
      <c r="L124">
        <f t="shared" si="40"/>
        <v>6197.1830985915494</v>
      </c>
    </row>
    <row r="125" spans="1:97">
      <c r="B125" s="6"/>
      <c r="C125">
        <v>14.65</v>
      </c>
      <c r="D125">
        <v>2.1800000000000002</v>
      </c>
      <c r="E125">
        <f t="shared" si="38"/>
        <v>2.1800000000000001E-3</v>
      </c>
      <c r="F125">
        <f t="shared" si="31"/>
        <v>6720.1834862385322</v>
      </c>
      <c r="G125" s="6"/>
      <c r="H125" s="6"/>
      <c r="I125">
        <v>11.98</v>
      </c>
      <c r="J125">
        <v>2.11</v>
      </c>
      <c r="K125">
        <f t="shared" si="39"/>
        <v>2.1099999999999999E-3</v>
      </c>
      <c r="L125">
        <f t="shared" si="40"/>
        <v>5677.7251184834131</v>
      </c>
    </row>
    <row r="126" spans="1:97">
      <c r="B126" s="6"/>
      <c r="C126" s="12">
        <f>AVERAGE(C106:C125)</f>
        <v>13.518399999999996</v>
      </c>
      <c r="D126" s="12">
        <f t="shared" ref="D126" si="41">AVERAGE(D106:D125)</f>
        <v>2.2504999999999997</v>
      </c>
      <c r="E126" s="12">
        <f t="shared" ref="E126" si="42">AVERAGE(E106:E125)</f>
        <v>2.2505000000000003E-3</v>
      </c>
      <c r="F126" s="12">
        <f t="shared" ref="F126" si="43">AVERAGE(F106:F125)</f>
        <v>6027.3907806452062</v>
      </c>
      <c r="G126" s="6"/>
      <c r="H126" s="6"/>
      <c r="I126" s="12">
        <f>AVERAGE(I106:I125)</f>
        <v>12.177049999999999</v>
      </c>
      <c r="J126" s="12">
        <f t="shared" ref="J126" si="44">AVERAGE(J106:J125)</f>
        <v>2.1345000000000001</v>
      </c>
      <c r="K126" s="12">
        <f t="shared" ref="K126" si="45">AVERAGE(K106:K125)</f>
        <v>2.1345000000000001E-3</v>
      </c>
      <c r="L126" s="12">
        <f t="shared" ref="L126" si="46">AVERAGE(L106:L125)</f>
        <v>5706.4888605059678</v>
      </c>
    </row>
    <row r="127" spans="1:97" s="8" customFormat="1">
      <c r="A127" s="7">
        <v>13</v>
      </c>
      <c r="B127" s="6" t="s">
        <v>6</v>
      </c>
      <c r="C127">
        <v>14.11</v>
      </c>
      <c r="D127">
        <v>2.2200000000000002</v>
      </c>
      <c r="E127">
        <f t="shared" si="38"/>
        <v>2.2200000000000002E-3</v>
      </c>
      <c r="F127">
        <f t="shared" si="31"/>
        <v>6355.8558558558552</v>
      </c>
      <c r="G127" s="7" t="s">
        <v>17</v>
      </c>
      <c r="H127" s="6" t="s">
        <v>6</v>
      </c>
      <c r="I127">
        <v>14.84</v>
      </c>
      <c r="J127">
        <v>2.36</v>
      </c>
      <c r="K127">
        <f t="shared" si="39"/>
        <v>2.3599999999999997E-3</v>
      </c>
      <c r="L127">
        <f t="shared" si="40"/>
        <v>6288.1355932203396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</row>
    <row r="128" spans="1:97">
      <c r="A128" s="6"/>
      <c r="B128" s="6"/>
      <c r="C128">
        <v>12.71</v>
      </c>
      <c r="D128">
        <v>2.2200000000000002</v>
      </c>
      <c r="E128">
        <f t="shared" si="38"/>
        <v>2.2200000000000002E-3</v>
      </c>
      <c r="F128">
        <f t="shared" si="31"/>
        <v>5725.2252252252256</v>
      </c>
      <c r="G128" s="6"/>
      <c r="H128" s="6"/>
      <c r="I128">
        <v>13.96</v>
      </c>
      <c r="J128">
        <v>2.36</v>
      </c>
      <c r="K128">
        <f t="shared" si="39"/>
        <v>2.3599999999999997E-3</v>
      </c>
      <c r="L128">
        <f t="shared" si="40"/>
        <v>5915.2542372881371</v>
      </c>
    </row>
    <row r="129" spans="1:12">
      <c r="A129" s="6"/>
      <c r="B129" s="6"/>
      <c r="C129">
        <v>13.1</v>
      </c>
      <c r="D129">
        <v>2.21</v>
      </c>
      <c r="E129">
        <f t="shared" si="38"/>
        <v>2.2100000000000002E-3</v>
      </c>
      <c r="F129">
        <f t="shared" si="31"/>
        <v>5927.6018099547509</v>
      </c>
      <c r="G129" s="6"/>
      <c r="H129" s="6"/>
      <c r="I129">
        <v>10.31</v>
      </c>
      <c r="J129">
        <v>2.39</v>
      </c>
      <c r="K129">
        <f t="shared" si="39"/>
        <v>2.3900000000000002E-3</v>
      </c>
      <c r="L129">
        <f t="shared" si="40"/>
        <v>4313.8075313807531</v>
      </c>
    </row>
    <row r="130" spans="1:12">
      <c r="A130" s="6"/>
      <c r="B130" s="6"/>
      <c r="C130">
        <v>14.77</v>
      </c>
      <c r="D130">
        <v>2.31</v>
      </c>
      <c r="E130">
        <f t="shared" si="38"/>
        <v>2.31E-3</v>
      </c>
      <c r="F130">
        <f t="shared" si="31"/>
        <v>6393.939393939394</v>
      </c>
      <c r="G130" s="6"/>
      <c r="H130" s="6"/>
      <c r="I130">
        <v>10.49</v>
      </c>
      <c r="J130">
        <v>2.38</v>
      </c>
      <c r="K130">
        <f t="shared" si="39"/>
        <v>2.3799999999999997E-3</v>
      </c>
      <c r="L130">
        <f t="shared" si="40"/>
        <v>4407.5630252100846</v>
      </c>
    </row>
    <row r="131" spans="1:12">
      <c r="A131" s="6"/>
      <c r="B131" s="6"/>
      <c r="C131">
        <v>13.52</v>
      </c>
      <c r="D131">
        <v>2.2599999999999998</v>
      </c>
      <c r="E131">
        <f t="shared" si="38"/>
        <v>2.2599999999999999E-3</v>
      </c>
      <c r="F131">
        <f t="shared" si="31"/>
        <v>5982.3008849557527</v>
      </c>
      <c r="G131" s="6"/>
      <c r="H131" s="6"/>
      <c r="I131">
        <v>14.92</v>
      </c>
      <c r="J131">
        <v>2.4</v>
      </c>
      <c r="K131">
        <f t="shared" si="39"/>
        <v>2.3999999999999998E-3</v>
      </c>
      <c r="L131">
        <f t="shared" si="40"/>
        <v>6216.666666666667</v>
      </c>
    </row>
    <row r="132" spans="1:12">
      <c r="A132" s="6"/>
      <c r="B132" s="6" t="s">
        <v>8</v>
      </c>
      <c r="C132">
        <v>12.9</v>
      </c>
      <c r="D132">
        <v>2.4</v>
      </c>
      <c r="E132">
        <f t="shared" si="38"/>
        <v>2.3999999999999998E-3</v>
      </c>
      <c r="F132">
        <f t="shared" si="31"/>
        <v>5375.0000000000009</v>
      </c>
      <c r="G132" s="6"/>
      <c r="H132" s="6" t="s">
        <v>8</v>
      </c>
      <c r="I132">
        <v>12.27</v>
      </c>
      <c r="J132">
        <v>2.3199999999999998</v>
      </c>
      <c r="K132">
        <f t="shared" si="39"/>
        <v>2.32E-3</v>
      </c>
      <c r="L132">
        <f t="shared" si="40"/>
        <v>5288.7931034482754</v>
      </c>
    </row>
    <row r="133" spans="1:12">
      <c r="A133" s="6"/>
      <c r="B133" s="6"/>
      <c r="C133">
        <v>10.119999999999999</v>
      </c>
      <c r="D133">
        <v>2.29</v>
      </c>
      <c r="E133">
        <f t="shared" si="38"/>
        <v>2.2899999999999999E-3</v>
      </c>
      <c r="F133">
        <f t="shared" si="31"/>
        <v>4419.2139737991265</v>
      </c>
      <c r="G133" s="6"/>
      <c r="H133" s="6"/>
      <c r="I133">
        <v>11.71</v>
      </c>
      <c r="J133">
        <v>2.38</v>
      </c>
      <c r="K133">
        <f t="shared" si="39"/>
        <v>2.3799999999999997E-3</v>
      </c>
      <c r="L133">
        <f t="shared" si="40"/>
        <v>4920.1680672268913</v>
      </c>
    </row>
    <row r="134" spans="1:12">
      <c r="A134" s="6"/>
      <c r="B134" s="6"/>
      <c r="C134">
        <v>13.9</v>
      </c>
      <c r="D134">
        <v>2.2599999999999998</v>
      </c>
      <c r="E134">
        <f t="shared" si="38"/>
        <v>2.2599999999999999E-3</v>
      </c>
      <c r="F134">
        <f t="shared" si="31"/>
        <v>6150.4424778761068</v>
      </c>
      <c r="G134" s="6"/>
      <c r="H134" s="6"/>
      <c r="I134">
        <v>13.45</v>
      </c>
      <c r="J134">
        <v>2.48</v>
      </c>
      <c r="K134">
        <f t="shared" si="39"/>
        <v>2.48E-3</v>
      </c>
      <c r="L134">
        <f t="shared" si="40"/>
        <v>5423.3870967741932</v>
      </c>
    </row>
    <row r="135" spans="1:12">
      <c r="A135" s="6"/>
      <c r="B135" s="6"/>
      <c r="C135">
        <v>18.8</v>
      </c>
      <c r="D135">
        <v>2.36</v>
      </c>
      <c r="E135">
        <f t="shared" si="38"/>
        <v>2.3599999999999997E-3</v>
      </c>
      <c r="F135">
        <f t="shared" si="31"/>
        <v>7966.1016949152554</v>
      </c>
      <c r="G135" s="6"/>
      <c r="H135" s="6"/>
      <c r="I135">
        <v>12.19</v>
      </c>
      <c r="J135">
        <v>2.4700000000000002</v>
      </c>
      <c r="K135">
        <f t="shared" si="39"/>
        <v>2.4700000000000004E-3</v>
      </c>
      <c r="L135">
        <f t="shared" si="40"/>
        <v>4935.2226720647759</v>
      </c>
    </row>
    <row r="136" spans="1:12">
      <c r="A136" s="6"/>
      <c r="B136" s="6"/>
      <c r="C136">
        <v>12.64</v>
      </c>
      <c r="D136">
        <v>2.31</v>
      </c>
      <c r="E136">
        <f t="shared" si="38"/>
        <v>2.31E-3</v>
      </c>
      <c r="F136">
        <f t="shared" ref="F136:F167" si="47">C136/E136</f>
        <v>5471.8614718614717</v>
      </c>
      <c r="G136" s="6"/>
      <c r="H136" s="6"/>
      <c r="I136">
        <v>11.64</v>
      </c>
      <c r="J136">
        <v>2.4700000000000002</v>
      </c>
      <c r="K136">
        <f t="shared" si="39"/>
        <v>2.4700000000000004E-3</v>
      </c>
      <c r="L136">
        <f t="shared" si="40"/>
        <v>4712.5506072874487</v>
      </c>
    </row>
    <row r="137" spans="1:12">
      <c r="A137" s="6"/>
      <c r="B137" s="6" t="s">
        <v>9</v>
      </c>
      <c r="C137">
        <v>9.8369999999999997</v>
      </c>
      <c r="D137">
        <v>2.3199999999999998</v>
      </c>
      <c r="E137">
        <f t="shared" si="38"/>
        <v>2.32E-3</v>
      </c>
      <c r="F137">
        <f t="shared" si="47"/>
        <v>4240.0862068965516</v>
      </c>
      <c r="G137" s="6"/>
      <c r="H137" s="6" t="s">
        <v>9</v>
      </c>
      <c r="I137">
        <v>13.91</v>
      </c>
      <c r="J137">
        <v>2.25</v>
      </c>
      <c r="K137">
        <f t="shared" si="39"/>
        <v>2.2499999999999998E-3</v>
      </c>
      <c r="L137">
        <f t="shared" si="40"/>
        <v>6182.2222222222226</v>
      </c>
    </row>
    <row r="138" spans="1:12">
      <c r="A138" s="6"/>
      <c r="B138" s="6"/>
      <c r="C138">
        <v>14.58</v>
      </c>
      <c r="D138">
        <v>2.34</v>
      </c>
      <c r="E138">
        <f t="shared" si="38"/>
        <v>2.3400000000000001E-3</v>
      </c>
      <c r="F138">
        <f t="shared" si="47"/>
        <v>6230.7692307692305</v>
      </c>
      <c r="G138" s="6"/>
      <c r="H138" s="6"/>
      <c r="I138">
        <v>12.62</v>
      </c>
      <c r="J138">
        <v>2.2599999999999998</v>
      </c>
      <c r="K138">
        <f t="shared" si="39"/>
        <v>2.2599999999999999E-3</v>
      </c>
      <c r="L138">
        <f t="shared" si="40"/>
        <v>5584.070796460177</v>
      </c>
    </row>
    <row r="139" spans="1:12">
      <c r="A139" s="6"/>
      <c r="B139" s="6"/>
      <c r="C139">
        <v>7.3639999999999999</v>
      </c>
      <c r="D139">
        <v>2.27</v>
      </c>
      <c r="E139">
        <f t="shared" si="38"/>
        <v>2.2699999999999999E-3</v>
      </c>
      <c r="F139">
        <f t="shared" si="47"/>
        <v>3244.0528634361235</v>
      </c>
      <c r="G139" s="6"/>
      <c r="H139" s="6"/>
      <c r="I139">
        <v>11.89</v>
      </c>
      <c r="J139">
        <v>2.19</v>
      </c>
      <c r="K139">
        <f t="shared" si="39"/>
        <v>2.1900000000000001E-3</v>
      </c>
      <c r="L139">
        <f t="shared" si="40"/>
        <v>5429.2237442922378</v>
      </c>
    </row>
    <row r="140" spans="1:12">
      <c r="A140" s="6"/>
      <c r="B140" s="6"/>
      <c r="C140">
        <v>8.44</v>
      </c>
      <c r="D140">
        <v>2.2599999999999998</v>
      </c>
      <c r="E140">
        <f t="shared" si="38"/>
        <v>2.2599999999999999E-3</v>
      </c>
      <c r="F140">
        <f t="shared" si="47"/>
        <v>3734.5132743362833</v>
      </c>
      <c r="G140" s="6"/>
      <c r="H140" s="6"/>
      <c r="I140">
        <v>12.08</v>
      </c>
      <c r="J140">
        <v>2.19</v>
      </c>
      <c r="K140">
        <f t="shared" si="39"/>
        <v>2.1900000000000001E-3</v>
      </c>
      <c r="L140">
        <f t="shared" si="40"/>
        <v>5515.9817351598167</v>
      </c>
    </row>
    <row r="141" spans="1:12">
      <c r="A141" s="6"/>
      <c r="B141" s="6"/>
      <c r="C141">
        <v>8.4320000000000004</v>
      </c>
      <c r="D141">
        <v>2.36</v>
      </c>
      <c r="E141">
        <f t="shared" si="38"/>
        <v>2.3599999999999997E-3</v>
      </c>
      <c r="F141">
        <f t="shared" si="47"/>
        <v>3572.8813559322039</v>
      </c>
      <c r="G141" s="6"/>
      <c r="H141" s="6"/>
      <c r="I141">
        <v>13.37</v>
      </c>
      <c r="J141">
        <v>2.2999999999999998</v>
      </c>
      <c r="K141">
        <f t="shared" si="39"/>
        <v>2.3E-3</v>
      </c>
      <c r="L141">
        <f t="shared" si="40"/>
        <v>5813.0434782608691</v>
      </c>
    </row>
    <row r="142" spans="1:12">
      <c r="A142" s="6"/>
      <c r="B142" s="6" t="s">
        <v>10</v>
      </c>
      <c r="C142">
        <v>14.06</v>
      </c>
      <c r="D142">
        <v>2.3199999999999998</v>
      </c>
      <c r="E142">
        <f t="shared" si="38"/>
        <v>2.32E-3</v>
      </c>
      <c r="F142">
        <f t="shared" si="47"/>
        <v>6060.3448275862074</v>
      </c>
      <c r="G142" s="6"/>
      <c r="H142" s="6" t="s">
        <v>10</v>
      </c>
      <c r="I142">
        <v>14.84</v>
      </c>
      <c r="J142">
        <v>2.4300000000000002</v>
      </c>
      <c r="K142">
        <f t="shared" si="39"/>
        <v>2.4300000000000003E-3</v>
      </c>
      <c r="L142">
        <f t="shared" si="40"/>
        <v>6106.9958847736616</v>
      </c>
    </row>
    <row r="143" spans="1:12">
      <c r="A143" s="6"/>
      <c r="B143" s="6"/>
      <c r="C143">
        <v>14.47</v>
      </c>
      <c r="D143">
        <v>2.31</v>
      </c>
      <c r="E143">
        <f t="shared" si="38"/>
        <v>2.31E-3</v>
      </c>
      <c r="F143">
        <f t="shared" si="47"/>
        <v>6264.0692640692641</v>
      </c>
      <c r="G143" s="6"/>
      <c r="H143" s="6"/>
      <c r="I143">
        <v>13.96</v>
      </c>
      <c r="J143">
        <v>2.2799999999999998</v>
      </c>
      <c r="K143">
        <f t="shared" si="39"/>
        <v>2.2799999999999999E-3</v>
      </c>
      <c r="L143">
        <f t="shared" si="40"/>
        <v>6122.8070175438606</v>
      </c>
    </row>
    <row r="144" spans="1:12">
      <c r="A144" s="6"/>
      <c r="B144" s="6"/>
      <c r="C144">
        <v>14.41</v>
      </c>
      <c r="D144">
        <v>2.29</v>
      </c>
      <c r="E144">
        <f t="shared" si="38"/>
        <v>2.2899999999999999E-3</v>
      </c>
      <c r="F144">
        <f t="shared" si="47"/>
        <v>6292.5764192139741</v>
      </c>
      <c r="G144" s="6"/>
      <c r="H144" s="6"/>
      <c r="I144">
        <v>10.31</v>
      </c>
      <c r="J144">
        <v>2.23</v>
      </c>
      <c r="K144">
        <f t="shared" si="39"/>
        <v>2.2299999999999998E-3</v>
      </c>
      <c r="L144">
        <f t="shared" si="40"/>
        <v>4623.3183856502246</v>
      </c>
    </row>
    <row r="145" spans="1:12">
      <c r="A145" s="6"/>
      <c r="B145" s="6"/>
      <c r="C145">
        <v>11.6</v>
      </c>
      <c r="D145">
        <v>2.2599999999999998</v>
      </c>
      <c r="E145">
        <f t="shared" si="38"/>
        <v>2.2599999999999999E-3</v>
      </c>
      <c r="F145">
        <f t="shared" si="47"/>
        <v>5132.7433628318586</v>
      </c>
      <c r="G145" s="6"/>
      <c r="H145" s="6"/>
      <c r="I145">
        <v>10.49</v>
      </c>
      <c r="J145">
        <v>2.2400000000000002</v>
      </c>
      <c r="K145">
        <f t="shared" si="39"/>
        <v>2.2400000000000002E-3</v>
      </c>
      <c r="L145">
        <f t="shared" si="40"/>
        <v>4683.0357142857138</v>
      </c>
    </row>
    <row r="146" spans="1:12">
      <c r="A146" s="6"/>
      <c r="B146" s="6"/>
      <c r="C146">
        <v>10.72</v>
      </c>
      <c r="D146">
        <v>2.27</v>
      </c>
      <c r="E146">
        <f t="shared" si="38"/>
        <v>2.2699999999999999E-3</v>
      </c>
      <c r="F146">
        <f t="shared" si="47"/>
        <v>4722.4669603524235</v>
      </c>
      <c r="G146" s="6"/>
      <c r="H146" s="6"/>
      <c r="I146">
        <v>14.92</v>
      </c>
      <c r="J146">
        <v>2.41</v>
      </c>
      <c r="K146">
        <f t="shared" si="39"/>
        <v>2.4100000000000002E-3</v>
      </c>
      <c r="L146">
        <f t="shared" si="40"/>
        <v>6190.8713692946048</v>
      </c>
    </row>
    <row r="147" spans="1:12">
      <c r="A147" s="6"/>
      <c r="B147" s="6"/>
      <c r="C147" s="12">
        <f>AVERAGE(C127:C146)</f>
        <v>12.524149999999999</v>
      </c>
      <c r="D147" s="12">
        <f t="shared" ref="D147" si="48">AVERAGE(D127:D146)</f>
        <v>2.2920000000000003</v>
      </c>
      <c r="E147" s="12">
        <f t="shared" ref="E147" si="49">AVERAGE(E127:E146)</f>
        <v>2.2919999999999998E-3</v>
      </c>
      <c r="F147" s="12">
        <f t="shared" ref="F147" si="50">AVERAGE(F127:F146)</f>
        <v>5463.1023276903516</v>
      </c>
      <c r="G147" s="6"/>
      <c r="H147" s="6"/>
      <c r="I147" s="12">
        <f>AVERAGE(I127:I146)</f>
        <v>12.708500000000001</v>
      </c>
      <c r="J147" s="12">
        <f t="shared" ref="J147" si="51">AVERAGE(J127:J146)</f>
        <v>2.3394999999999997</v>
      </c>
      <c r="K147" s="12">
        <f t="shared" ref="K147" si="52">AVERAGE(K127:K146)</f>
        <v>2.3395E-3</v>
      </c>
      <c r="L147" s="12">
        <f t="shared" ref="L147" si="53">AVERAGE(L127:L146)</f>
        <v>5433.6559474255473</v>
      </c>
    </row>
    <row r="148" spans="1:12" s="8" customFormat="1">
      <c r="A148" s="7">
        <v>20</v>
      </c>
      <c r="B148" s="6" t="s">
        <v>6</v>
      </c>
      <c r="C148">
        <v>9.7520000000000007</v>
      </c>
      <c r="D148">
        <v>2.16</v>
      </c>
      <c r="E148">
        <f t="shared" si="38"/>
        <v>2.16E-3</v>
      </c>
      <c r="F148">
        <f t="shared" si="47"/>
        <v>4514.8148148148148</v>
      </c>
      <c r="G148" s="7" t="s">
        <v>18</v>
      </c>
      <c r="H148" s="6" t="s">
        <v>6</v>
      </c>
      <c r="I148">
        <v>9.3580000000000005</v>
      </c>
      <c r="J148">
        <v>2.15</v>
      </c>
      <c r="K148">
        <f t="shared" si="39"/>
        <v>2.15E-3</v>
      </c>
      <c r="L148">
        <f t="shared" si="40"/>
        <v>4352.5581395348836</v>
      </c>
    </row>
    <row r="149" spans="1:12">
      <c r="A149" s="6"/>
      <c r="B149" s="6"/>
      <c r="C149">
        <v>8.5470000000000006</v>
      </c>
      <c r="D149">
        <v>2.11</v>
      </c>
      <c r="E149">
        <f t="shared" si="38"/>
        <v>2.1099999999999999E-3</v>
      </c>
      <c r="F149">
        <f t="shared" si="47"/>
        <v>4050.7109004739341</v>
      </c>
      <c r="G149" s="6"/>
      <c r="H149" s="6"/>
      <c r="I149">
        <v>10.33</v>
      </c>
      <c r="J149">
        <v>2.14</v>
      </c>
      <c r="K149">
        <f t="shared" si="39"/>
        <v>2.14E-3</v>
      </c>
      <c r="L149">
        <f t="shared" si="40"/>
        <v>4827.1028037383176</v>
      </c>
    </row>
    <row r="150" spans="1:12">
      <c r="A150" s="6"/>
      <c r="B150" s="6"/>
      <c r="C150">
        <v>9.9960000000000004</v>
      </c>
      <c r="D150">
        <v>2.25</v>
      </c>
      <c r="E150">
        <f t="shared" si="38"/>
        <v>2.2499999999999998E-3</v>
      </c>
      <c r="F150">
        <f t="shared" si="47"/>
        <v>4442.666666666667</v>
      </c>
      <c r="G150" s="6"/>
      <c r="H150" s="6"/>
      <c r="I150">
        <v>8.9369999999999994</v>
      </c>
      <c r="J150">
        <v>2.1800000000000002</v>
      </c>
      <c r="K150">
        <f t="shared" si="39"/>
        <v>2.1800000000000001E-3</v>
      </c>
      <c r="L150">
        <f t="shared" si="40"/>
        <v>4099.5412844036691</v>
      </c>
    </row>
    <row r="151" spans="1:12">
      <c r="A151" s="6"/>
      <c r="B151" s="6"/>
      <c r="C151">
        <v>9.18</v>
      </c>
      <c r="D151">
        <v>2.34</v>
      </c>
      <c r="E151">
        <f t="shared" si="38"/>
        <v>2.3400000000000001E-3</v>
      </c>
      <c r="F151">
        <f t="shared" si="47"/>
        <v>3923.0769230769229</v>
      </c>
      <c r="G151" s="6"/>
      <c r="H151" s="6"/>
      <c r="I151">
        <v>9.5690000000000008</v>
      </c>
      <c r="J151">
        <v>2.2000000000000002</v>
      </c>
      <c r="K151">
        <f t="shared" si="39"/>
        <v>2.2000000000000001E-3</v>
      </c>
      <c r="L151">
        <f t="shared" si="40"/>
        <v>4349.545454545455</v>
      </c>
    </row>
    <row r="152" spans="1:12">
      <c r="A152" s="6"/>
      <c r="B152" s="6"/>
      <c r="C152">
        <v>8.94</v>
      </c>
      <c r="D152">
        <v>2.17</v>
      </c>
      <c r="E152">
        <f t="shared" si="38"/>
        <v>2.1700000000000001E-3</v>
      </c>
      <c r="F152">
        <f t="shared" si="47"/>
        <v>4119.8156682027648</v>
      </c>
      <c r="G152" s="6"/>
      <c r="H152" s="6"/>
      <c r="I152">
        <v>9.5329999999999995</v>
      </c>
      <c r="J152">
        <v>2.19</v>
      </c>
      <c r="K152">
        <f t="shared" si="39"/>
        <v>2.1900000000000001E-3</v>
      </c>
      <c r="L152">
        <f t="shared" si="40"/>
        <v>4352.9680365296799</v>
      </c>
    </row>
    <row r="153" spans="1:12">
      <c r="A153" s="6"/>
      <c r="B153" s="6" t="s">
        <v>8</v>
      </c>
      <c r="C153">
        <v>9.0570000000000004</v>
      </c>
      <c r="D153">
        <v>2.14</v>
      </c>
      <c r="E153">
        <f t="shared" si="38"/>
        <v>2.14E-3</v>
      </c>
      <c r="F153">
        <f t="shared" si="47"/>
        <v>4232.2429906542056</v>
      </c>
      <c r="G153" s="6"/>
      <c r="H153" s="6" t="s">
        <v>8</v>
      </c>
      <c r="I153">
        <v>9.6609999999999996</v>
      </c>
      <c r="J153">
        <v>2.17</v>
      </c>
      <c r="K153">
        <f t="shared" si="39"/>
        <v>2.1700000000000001E-3</v>
      </c>
      <c r="L153">
        <f t="shared" si="40"/>
        <v>4452.0737327188936</v>
      </c>
    </row>
    <row r="154" spans="1:12">
      <c r="A154" s="6"/>
      <c r="B154" s="6"/>
      <c r="C154">
        <v>9.1</v>
      </c>
      <c r="D154">
        <v>2.14</v>
      </c>
      <c r="E154">
        <f t="shared" si="38"/>
        <v>2.14E-3</v>
      </c>
      <c r="F154">
        <f t="shared" si="47"/>
        <v>4252.336448598131</v>
      </c>
      <c r="G154" s="6"/>
      <c r="H154" s="6"/>
      <c r="I154">
        <v>9.8190000000000008</v>
      </c>
      <c r="J154">
        <v>1.8</v>
      </c>
      <c r="K154">
        <f t="shared" si="39"/>
        <v>1.8E-3</v>
      </c>
      <c r="L154">
        <f t="shared" si="40"/>
        <v>5455.0000000000009</v>
      </c>
    </row>
    <row r="155" spans="1:12">
      <c r="A155" s="6"/>
      <c r="B155" s="6"/>
      <c r="C155">
        <v>9.1859999999999999</v>
      </c>
      <c r="D155">
        <v>2.21</v>
      </c>
      <c r="E155">
        <f t="shared" si="38"/>
        <v>2.2100000000000002E-3</v>
      </c>
      <c r="F155">
        <f t="shared" si="47"/>
        <v>4156.5610859728504</v>
      </c>
      <c r="G155" s="6"/>
      <c r="H155" s="6"/>
      <c r="I155">
        <v>11.95</v>
      </c>
      <c r="J155">
        <v>2.2599999999999998</v>
      </c>
      <c r="K155">
        <f t="shared" si="39"/>
        <v>2.2599999999999999E-3</v>
      </c>
      <c r="L155">
        <f t="shared" si="40"/>
        <v>5287.6106194690265</v>
      </c>
    </row>
    <row r="156" spans="1:12">
      <c r="A156" s="6"/>
      <c r="B156" s="6"/>
      <c r="C156">
        <v>10.65</v>
      </c>
      <c r="D156">
        <v>2.2200000000000002</v>
      </c>
      <c r="E156">
        <f t="shared" si="38"/>
        <v>2.2200000000000002E-3</v>
      </c>
      <c r="F156">
        <f t="shared" si="47"/>
        <v>4797.2972972972966</v>
      </c>
      <c r="G156" s="6"/>
      <c r="H156" s="6"/>
      <c r="I156">
        <v>12.5</v>
      </c>
      <c r="J156">
        <v>2.17</v>
      </c>
      <c r="K156">
        <f t="shared" si="39"/>
        <v>2.1700000000000001E-3</v>
      </c>
      <c r="L156">
        <f t="shared" si="40"/>
        <v>5760.3686635944696</v>
      </c>
    </row>
    <row r="157" spans="1:12">
      <c r="A157" s="6"/>
      <c r="B157" s="6"/>
      <c r="C157">
        <v>9.9410000000000007</v>
      </c>
      <c r="D157">
        <v>2.2200000000000002</v>
      </c>
      <c r="E157">
        <f t="shared" si="38"/>
        <v>2.2200000000000002E-3</v>
      </c>
      <c r="F157">
        <f t="shared" si="47"/>
        <v>4477.9279279279281</v>
      </c>
      <c r="G157" s="6"/>
      <c r="H157" s="6"/>
      <c r="I157">
        <v>12</v>
      </c>
      <c r="J157">
        <v>2.13</v>
      </c>
      <c r="K157">
        <f t="shared" si="39"/>
        <v>2.1299999999999999E-3</v>
      </c>
      <c r="L157">
        <f t="shared" si="40"/>
        <v>5633.8028169014087</v>
      </c>
    </row>
    <row r="158" spans="1:12">
      <c r="A158" s="6"/>
      <c r="B158" s="6" t="s">
        <v>9</v>
      </c>
      <c r="C158">
        <v>10.8</v>
      </c>
      <c r="D158">
        <v>2.3199999999999998</v>
      </c>
      <c r="E158">
        <f t="shared" si="38"/>
        <v>2.32E-3</v>
      </c>
      <c r="F158">
        <f t="shared" si="47"/>
        <v>4655.1724137931042</v>
      </c>
      <c r="G158" s="6"/>
      <c r="H158" s="6" t="s">
        <v>9</v>
      </c>
      <c r="I158">
        <v>10.029999999999999</v>
      </c>
      <c r="J158">
        <v>2.1</v>
      </c>
      <c r="K158">
        <f t="shared" si="39"/>
        <v>2.1000000000000003E-3</v>
      </c>
      <c r="L158">
        <f t="shared" si="40"/>
        <v>4776.1904761904752</v>
      </c>
    </row>
    <row r="159" spans="1:12">
      <c r="A159" s="6"/>
      <c r="B159" s="6"/>
      <c r="C159">
        <v>10.01</v>
      </c>
      <c r="D159">
        <v>2.4</v>
      </c>
      <c r="E159">
        <f t="shared" si="38"/>
        <v>2.3999999999999998E-3</v>
      </c>
      <c r="F159">
        <f t="shared" si="47"/>
        <v>4170.8333333333339</v>
      </c>
      <c r="G159" s="6"/>
      <c r="H159" s="6"/>
      <c r="I159">
        <v>10.46</v>
      </c>
      <c r="J159">
        <v>2.13</v>
      </c>
      <c r="K159">
        <f t="shared" si="39"/>
        <v>2.1299999999999999E-3</v>
      </c>
      <c r="L159">
        <f t="shared" si="40"/>
        <v>4910.7981220657284</v>
      </c>
    </row>
    <row r="160" spans="1:12">
      <c r="A160" s="6"/>
      <c r="B160" s="6"/>
      <c r="C160">
        <v>10.31</v>
      </c>
      <c r="D160">
        <v>2.33</v>
      </c>
      <c r="E160">
        <f t="shared" si="38"/>
        <v>2.33E-3</v>
      </c>
      <c r="F160">
        <f t="shared" si="47"/>
        <v>4424.8927038626607</v>
      </c>
      <c r="G160" s="6"/>
      <c r="H160" s="6"/>
      <c r="I160">
        <v>9.9700000000000006</v>
      </c>
      <c r="J160">
        <v>2.1800000000000002</v>
      </c>
      <c r="K160">
        <f t="shared" si="39"/>
        <v>2.1800000000000001E-3</v>
      </c>
      <c r="L160">
        <f t="shared" si="40"/>
        <v>4573.3944954128438</v>
      </c>
    </row>
    <row r="161" spans="1:51">
      <c r="A161" s="6"/>
      <c r="B161" s="6"/>
      <c r="C161">
        <v>10.16</v>
      </c>
      <c r="D161">
        <v>2.3199999999999998</v>
      </c>
      <c r="E161">
        <f t="shared" si="38"/>
        <v>2.32E-3</v>
      </c>
      <c r="F161">
        <f t="shared" si="47"/>
        <v>4379.3103448275861</v>
      </c>
      <c r="G161" s="6"/>
      <c r="H161" s="6"/>
      <c r="I161">
        <v>10.8</v>
      </c>
      <c r="J161">
        <v>2.19</v>
      </c>
      <c r="K161">
        <f t="shared" si="39"/>
        <v>2.1900000000000001E-3</v>
      </c>
      <c r="L161">
        <f t="shared" si="40"/>
        <v>4931.5068493150684</v>
      </c>
    </row>
    <row r="162" spans="1:51">
      <c r="A162" s="6"/>
      <c r="B162" s="6"/>
      <c r="C162">
        <v>10.81</v>
      </c>
      <c r="D162">
        <v>2.35</v>
      </c>
      <c r="E162">
        <f t="shared" si="38"/>
        <v>2.3500000000000001E-3</v>
      </c>
      <c r="F162">
        <f t="shared" si="47"/>
        <v>4600</v>
      </c>
      <c r="G162" s="6"/>
      <c r="H162" s="6"/>
      <c r="I162">
        <v>11.72</v>
      </c>
      <c r="J162">
        <v>2.16</v>
      </c>
      <c r="K162">
        <f t="shared" si="39"/>
        <v>2.16E-3</v>
      </c>
      <c r="L162">
        <f t="shared" si="40"/>
        <v>5425.9259259259261</v>
      </c>
    </row>
    <row r="163" spans="1:51">
      <c r="A163" s="6"/>
      <c r="B163" s="6" t="s">
        <v>10</v>
      </c>
      <c r="C163">
        <v>11.85</v>
      </c>
      <c r="D163">
        <v>2.2799999999999998</v>
      </c>
      <c r="E163">
        <f t="shared" si="38"/>
        <v>2.2799999999999999E-3</v>
      </c>
      <c r="F163">
        <f t="shared" si="47"/>
        <v>5197.3684210526317</v>
      </c>
      <c r="G163" s="6"/>
      <c r="H163" s="6" t="s">
        <v>10</v>
      </c>
      <c r="I163">
        <v>10.48</v>
      </c>
      <c r="J163">
        <v>2.19</v>
      </c>
      <c r="K163">
        <f t="shared" si="39"/>
        <v>2.1900000000000001E-3</v>
      </c>
      <c r="L163">
        <f t="shared" si="40"/>
        <v>4785.3881278538811</v>
      </c>
    </row>
    <row r="164" spans="1:51">
      <c r="A164" s="6"/>
      <c r="B164" s="6"/>
      <c r="C164">
        <v>12.67</v>
      </c>
      <c r="D164">
        <v>2.31</v>
      </c>
      <c r="E164">
        <f t="shared" si="38"/>
        <v>2.31E-3</v>
      </c>
      <c r="F164">
        <f t="shared" si="47"/>
        <v>5484.848484848485</v>
      </c>
      <c r="G164" s="6"/>
      <c r="H164" s="6"/>
      <c r="I164">
        <v>10.39</v>
      </c>
      <c r="J164">
        <v>2.19</v>
      </c>
      <c r="K164">
        <f t="shared" si="39"/>
        <v>2.1900000000000001E-3</v>
      </c>
      <c r="L164">
        <f t="shared" si="40"/>
        <v>4744.2922374429227</v>
      </c>
    </row>
    <row r="165" spans="1:51">
      <c r="A165" s="6"/>
      <c r="B165" s="6"/>
      <c r="C165">
        <v>13.29</v>
      </c>
      <c r="D165">
        <v>2.41</v>
      </c>
      <c r="E165">
        <f t="shared" si="38"/>
        <v>2.4100000000000002E-3</v>
      </c>
      <c r="F165">
        <f t="shared" si="47"/>
        <v>5514.5228215767629</v>
      </c>
      <c r="G165" s="6"/>
      <c r="H165" s="6"/>
      <c r="I165">
        <v>10.82</v>
      </c>
      <c r="J165">
        <v>2.2000000000000002</v>
      </c>
      <c r="K165">
        <f t="shared" si="39"/>
        <v>2.2000000000000001E-3</v>
      </c>
      <c r="L165">
        <f t="shared" si="40"/>
        <v>4918.181818181818</v>
      </c>
    </row>
    <row r="166" spans="1:51">
      <c r="A166" s="6"/>
      <c r="B166" s="6"/>
      <c r="C166">
        <v>13.51</v>
      </c>
      <c r="D166">
        <v>2.29</v>
      </c>
      <c r="E166">
        <f t="shared" si="38"/>
        <v>2.2899999999999999E-3</v>
      </c>
      <c r="F166">
        <f t="shared" si="47"/>
        <v>5899.5633187772928</v>
      </c>
      <c r="G166" s="6"/>
      <c r="H166" s="6"/>
      <c r="I166">
        <v>11.73</v>
      </c>
      <c r="J166">
        <v>2.2200000000000002</v>
      </c>
      <c r="K166">
        <f t="shared" si="39"/>
        <v>2.2200000000000002E-3</v>
      </c>
      <c r="L166">
        <f t="shared" si="40"/>
        <v>5283.7837837837833</v>
      </c>
    </row>
    <row r="167" spans="1:51">
      <c r="A167" s="6"/>
      <c r="B167" s="6"/>
      <c r="C167">
        <v>13.89</v>
      </c>
      <c r="D167">
        <v>2.37</v>
      </c>
      <c r="E167">
        <f t="shared" si="38"/>
        <v>2.3700000000000001E-3</v>
      </c>
      <c r="F167">
        <f t="shared" si="47"/>
        <v>5860.7594936708856</v>
      </c>
      <c r="G167" s="6"/>
      <c r="H167" s="6"/>
      <c r="I167">
        <v>11.42</v>
      </c>
      <c r="J167">
        <v>2.21</v>
      </c>
      <c r="K167">
        <f t="shared" si="39"/>
        <v>2.2100000000000002E-3</v>
      </c>
      <c r="L167">
        <f t="shared" si="40"/>
        <v>5167.4208144796376</v>
      </c>
    </row>
    <row r="168" spans="1:51">
      <c r="A168" s="6"/>
      <c r="B168" s="6"/>
      <c r="C168" s="12">
        <f>AVERAGE(C148:C167)</f>
        <v>10.58245</v>
      </c>
      <c r="D168" s="12">
        <f t="shared" ref="D168" si="54">AVERAGE(D148:D167)</f>
        <v>2.2670000000000003</v>
      </c>
      <c r="E168" s="12">
        <f t="shared" ref="E168" si="55">AVERAGE(E148:E167)</f>
        <v>2.2669999999999995E-3</v>
      </c>
      <c r="F168" s="12">
        <f t="shared" ref="F168" si="56">AVERAGE(F148:F167)</f>
        <v>4657.7361029714129</v>
      </c>
      <c r="G168" s="6"/>
      <c r="H168" s="6"/>
      <c r="I168" s="12">
        <f>AVERAGE(I148:I167)</f>
        <v>10.573849999999998</v>
      </c>
      <c r="J168" s="12">
        <f t="shared" ref="J168" si="57">AVERAGE(J148:J167)</f>
        <v>2.1580000000000004</v>
      </c>
      <c r="K168" s="12">
        <f t="shared" ref="K168" si="58">AVERAGE(K148:K167)</f>
        <v>2.1580000000000002E-3</v>
      </c>
      <c r="L168" s="12">
        <f t="shared" ref="L168" si="59">AVERAGE(L148:L167)</f>
        <v>4904.3727101043951</v>
      </c>
    </row>
    <row r="169" spans="1:51" s="8" customFormat="1">
      <c r="A169" s="7">
        <v>18</v>
      </c>
      <c r="B169" s="6" t="s">
        <v>6</v>
      </c>
      <c r="C169">
        <v>11.14</v>
      </c>
      <c r="D169">
        <v>2.17</v>
      </c>
      <c r="E169">
        <f t="shared" si="38"/>
        <v>2.1700000000000001E-3</v>
      </c>
      <c r="F169">
        <f t="shared" ref="F169:F188" si="60">C169/E169</f>
        <v>5133.6405529953918</v>
      </c>
      <c r="G169"/>
      <c r="H169"/>
      <c r="I169"/>
      <c r="J169"/>
      <c r="K169"/>
      <c r="L16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</row>
    <row r="170" spans="1:51">
      <c r="A170" s="6"/>
      <c r="B170" s="6"/>
      <c r="C170">
        <v>11.01</v>
      </c>
      <c r="D170">
        <v>2.2999999999999998</v>
      </c>
      <c r="E170">
        <f t="shared" ref="E170:E188" si="61">D170/1000</f>
        <v>2.3E-3</v>
      </c>
      <c r="F170">
        <f t="shared" si="60"/>
        <v>4786.95652173913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</row>
    <row r="171" spans="1:51">
      <c r="A171" s="6"/>
      <c r="B171" s="6"/>
      <c r="C171">
        <v>9.6720000000000006</v>
      </c>
      <c r="D171">
        <v>2.2799999999999998</v>
      </c>
      <c r="E171">
        <f t="shared" si="61"/>
        <v>2.2799999999999999E-3</v>
      </c>
      <c r="F171">
        <f t="shared" si="60"/>
        <v>4242.105263157895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</row>
    <row r="172" spans="1:51">
      <c r="A172" s="6"/>
      <c r="B172" s="6"/>
      <c r="C172">
        <v>10.67</v>
      </c>
      <c r="D172">
        <v>2.2599999999999998</v>
      </c>
      <c r="E172">
        <f t="shared" si="61"/>
        <v>2.2599999999999999E-3</v>
      </c>
      <c r="F172">
        <f t="shared" si="60"/>
        <v>4721.2389380530976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</row>
    <row r="173" spans="1:51">
      <c r="A173" s="6"/>
      <c r="B173" s="6"/>
      <c r="C173">
        <v>11.26</v>
      </c>
      <c r="D173">
        <v>2.21</v>
      </c>
      <c r="E173">
        <f t="shared" si="61"/>
        <v>2.2100000000000002E-3</v>
      </c>
      <c r="F173">
        <f t="shared" si="60"/>
        <v>5095.0226244343885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</row>
    <row r="174" spans="1:51">
      <c r="A174" s="6"/>
      <c r="B174" s="6" t="s">
        <v>8</v>
      </c>
      <c r="C174">
        <v>13.737</v>
      </c>
      <c r="D174">
        <v>2.38</v>
      </c>
      <c r="E174">
        <f t="shared" si="61"/>
        <v>2.3799999999999997E-3</v>
      </c>
      <c r="F174">
        <f t="shared" si="60"/>
        <v>5771.8487394957992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</row>
    <row r="175" spans="1:51">
      <c r="A175" s="6"/>
      <c r="B175" s="6"/>
      <c r="C175">
        <v>13.61</v>
      </c>
      <c r="D175">
        <v>2.39</v>
      </c>
      <c r="E175">
        <f t="shared" si="61"/>
        <v>2.3900000000000002E-3</v>
      </c>
      <c r="F175">
        <f t="shared" si="60"/>
        <v>5694.5606694560665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</row>
    <row r="176" spans="1:51">
      <c r="A176" s="6"/>
      <c r="B176" s="6"/>
      <c r="C176">
        <v>14.05</v>
      </c>
      <c r="D176">
        <v>2.37</v>
      </c>
      <c r="E176">
        <f t="shared" si="61"/>
        <v>2.3700000000000001E-3</v>
      </c>
      <c r="F176">
        <f t="shared" si="60"/>
        <v>5928.2700421940926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</row>
    <row r="177" spans="1:51">
      <c r="A177" s="6"/>
      <c r="B177" s="6"/>
      <c r="C177">
        <v>14.61</v>
      </c>
      <c r="D177">
        <v>2.36</v>
      </c>
      <c r="E177">
        <f t="shared" si="61"/>
        <v>2.3599999999999997E-3</v>
      </c>
      <c r="F177">
        <f t="shared" si="60"/>
        <v>6190.6779661016953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</row>
    <row r="178" spans="1:51">
      <c r="A178" s="6"/>
      <c r="B178" s="6"/>
      <c r="C178">
        <v>14.77</v>
      </c>
      <c r="D178">
        <v>2.4</v>
      </c>
      <c r="E178">
        <f t="shared" si="61"/>
        <v>2.3999999999999998E-3</v>
      </c>
      <c r="F178">
        <f t="shared" si="60"/>
        <v>6154.166666666667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</row>
    <row r="179" spans="1:51">
      <c r="A179" s="6"/>
      <c r="B179" s="6" t="s">
        <v>9</v>
      </c>
      <c r="C179">
        <v>11.58</v>
      </c>
      <c r="D179">
        <v>2.39</v>
      </c>
      <c r="E179">
        <f t="shared" si="61"/>
        <v>2.3900000000000002E-3</v>
      </c>
      <c r="F179">
        <f t="shared" si="60"/>
        <v>4845.1882845188284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</row>
    <row r="180" spans="1:51">
      <c r="A180" s="6"/>
      <c r="B180" s="6"/>
      <c r="C180">
        <v>13.72</v>
      </c>
      <c r="D180">
        <v>2.4500000000000002</v>
      </c>
      <c r="E180">
        <f t="shared" si="61"/>
        <v>2.4500000000000004E-3</v>
      </c>
      <c r="F180">
        <f t="shared" si="60"/>
        <v>5599.9999999999991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</row>
    <row r="181" spans="1:51">
      <c r="A181" s="6"/>
      <c r="B181" s="6"/>
      <c r="C181">
        <v>13.7</v>
      </c>
      <c r="D181">
        <v>2.2799999999999998</v>
      </c>
      <c r="E181">
        <f t="shared" si="61"/>
        <v>2.2799999999999999E-3</v>
      </c>
      <c r="F181">
        <f t="shared" si="60"/>
        <v>6008.7719298245611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</row>
    <row r="182" spans="1:51">
      <c r="A182" s="6"/>
      <c r="B182" s="6"/>
      <c r="C182">
        <v>13</v>
      </c>
      <c r="D182">
        <v>2.25</v>
      </c>
      <c r="E182">
        <f t="shared" si="61"/>
        <v>2.2499999999999998E-3</v>
      </c>
      <c r="F182">
        <f t="shared" si="60"/>
        <v>5777.7777777777783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</row>
    <row r="183" spans="1:51">
      <c r="A183" s="6"/>
      <c r="B183" s="6"/>
      <c r="C183">
        <v>8.5830000000000002</v>
      </c>
      <c r="D183">
        <v>2.41</v>
      </c>
      <c r="E183">
        <f t="shared" si="61"/>
        <v>2.4100000000000002E-3</v>
      </c>
      <c r="F183">
        <f t="shared" si="60"/>
        <v>3561.4107883817423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</row>
    <row r="184" spans="1:51">
      <c r="A184" s="6"/>
      <c r="B184" s="6" t="s">
        <v>10</v>
      </c>
      <c r="C184">
        <v>14.11</v>
      </c>
      <c r="D184">
        <v>2.35</v>
      </c>
      <c r="E184">
        <f t="shared" si="61"/>
        <v>2.3500000000000001E-3</v>
      </c>
      <c r="F184">
        <f t="shared" si="60"/>
        <v>6004.255319148936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</row>
    <row r="185" spans="1:51">
      <c r="A185" s="6"/>
      <c r="B185" s="6"/>
      <c r="C185">
        <v>14.75</v>
      </c>
      <c r="D185">
        <v>2.34</v>
      </c>
      <c r="E185">
        <f t="shared" si="61"/>
        <v>2.3400000000000001E-3</v>
      </c>
      <c r="F185">
        <f t="shared" si="60"/>
        <v>6303.4188034188037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</row>
    <row r="186" spans="1:51">
      <c r="A186" s="6"/>
      <c r="B186" s="6"/>
      <c r="C186">
        <v>14.48</v>
      </c>
      <c r="D186">
        <v>2.27</v>
      </c>
      <c r="E186">
        <f t="shared" si="61"/>
        <v>2.2699999999999999E-3</v>
      </c>
      <c r="F186">
        <f t="shared" si="60"/>
        <v>6378.8546255506617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</row>
    <row r="187" spans="1:51">
      <c r="A187" s="6"/>
      <c r="B187" s="6"/>
      <c r="C187">
        <v>14.2</v>
      </c>
      <c r="D187">
        <v>2.29</v>
      </c>
      <c r="E187">
        <f t="shared" si="61"/>
        <v>2.2899999999999999E-3</v>
      </c>
      <c r="F187">
        <f t="shared" si="60"/>
        <v>6200.8733624454144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</row>
    <row r="188" spans="1:51">
      <c r="A188" s="6"/>
      <c r="B188" s="6"/>
      <c r="C188">
        <v>15.12</v>
      </c>
      <c r="D188">
        <v>2.3199999999999998</v>
      </c>
      <c r="E188">
        <f t="shared" si="61"/>
        <v>2.32E-3</v>
      </c>
      <c r="F188">
        <f t="shared" si="60"/>
        <v>6517.2413793103442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</row>
    <row r="189" spans="1:51">
      <c r="A189" s="6"/>
      <c r="B189" s="6"/>
      <c r="C189" s="12">
        <f>AVERAGE(C169:C188)</f>
        <v>12.888599999999997</v>
      </c>
      <c r="D189" s="12">
        <f t="shared" ref="D189" si="62">AVERAGE(D169:D188)</f>
        <v>2.3234999999999997</v>
      </c>
      <c r="E189" s="12">
        <f t="shared" ref="E189" si="63">AVERAGE(E169:E188)</f>
        <v>2.3235000000000005E-3</v>
      </c>
      <c r="F189" s="12">
        <f t="shared" ref="F189" si="64">AVERAGE(F169:F188)</f>
        <v>5545.8140127335664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</row>
    <row r="190" spans="1:51" s="8" customFormat="1">
      <c r="A190" s="10" t="s">
        <v>19</v>
      </c>
      <c r="B190" s="10"/>
      <c r="C190" s="10">
        <f t="shared" ref="C190:H190" si="65">AVERAGE(C23:C42,C2:C21,C44:C63,C65:C83,C85:C104,C106:C125,C127:C146,C148:C167,C169:C188)</f>
        <v>13.124184357541898</v>
      </c>
      <c r="D190" s="10">
        <f t="shared" si="65"/>
        <v>2.3098324022346364</v>
      </c>
      <c r="E190" s="10">
        <f t="shared" si="65"/>
        <v>2.3098324022346357E-3</v>
      </c>
      <c r="F190" s="10">
        <f t="shared" si="65"/>
        <v>5682.5338907812493</v>
      </c>
      <c r="G190" s="10" t="e">
        <f t="shared" si="65"/>
        <v>#DIV/0!</v>
      </c>
      <c r="H190" s="10" t="e">
        <f t="shared" si="65"/>
        <v>#DIV/0!</v>
      </c>
      <c r="I190" s="10">
        <f>AVERAGE(I23:I42,I2:I21,I44:I63,I65:I83,I85:I104,I106:I125,I127:I146,I148:I167)</f>
        <v>11.299031446540884</v>
      </c>
      <c r="J190" s="10">
        <f>AVERAGE(J23:J42,J2:J21,J44:J63,J65:J83,J85:J104,J106:J125,J127:J146,J148:J167)</f>
        <v>2.2222641509433965</v>
      </c>
      <c r="K190" s="10">
        <f>AVERAGE(K23:K42,K2:K21,K44:K63,K65:K83,K85:K104,K106:K125,K127:K146,K148:K167)</f>
        <v>2.2222641509433974E-3</v>
      </c>
      <c r="L190" s="10">
        <f>AVERAGE(L23:L42,L2:L21,L44:L63,L65:L83,L85:L104,L106:L125,L127:L146,L148:L167)</f>
        <v>5092.6241686279218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</row>
    <row r="191" spans="1:51">
      <c r="A191" s="10"/>
      <c r="B191" s="10" t="s">
        <v>20</v>
      </c>
      <c r="C191" s="10">
        <f t="shared" ref="C191:H191" si="66">STDEV(C23:C42,C2:C21,C44:C63,C65:C83,C85:C104,C106:C125,C127:C146,C148:C167,C169:C188)</f>
        <v>1.9878307737135255</v>
      </c>
      <c r="D191" s="10">
        <f t="shared" si="66"/>
        <v>8.4317983342720934E-2</v>
      </c>
      <c r="E191" s="10">
        <f t="shared" si="66"/>
        <v>8.4317983342720916E-5</v>
      </c>
      <c r="F191" s="10">
        <f t="shared" si="66"/>
        <v>846.31300012402266</v>
      </c>
      <c r="G191" s="10" t="e">
        <f t="shared" si="66"/>
        <v>#DIV/0!</v>
      </c>
      <c r="H191" s="10" t="e">
        <f t="shared" si="66"/>
        <v>#DIV/0!</v>
      </c>
      <c r="I191" s="10">
        <f>STDEV(I23:I42,I2:I21,I44:I63,I65:I83,I85:I104,I106:I125,I127:I146,I148:I167)</f>
        <v>2.0141003910135047</v>
      </c>
      <c r="J191" s="10">
        <f>STDEV(J23:J42,J2:J21,J44:J63,J65:J83,J85:J104,J106:J125,J127:J146,J148:J167)</f>
        <v>0.12823990832209015</v>
      </c>
      <c r="K191" s="10">
        <f>STDEV(K23:K42,K2:K21,K44:K63,K65:K83,K85:K104,K106:K125,K127:K146,K148:K167)</f>
        <v>1.2823990832209019E-4</v>
      </c>
      <c r="L191" s="11">
        <f>STDEV(L23:L42,L2:L21,L44:L63,L65:L83,L85:L104,L106:L125,L127:L146,L148:L167)</f>
        <v>903.17018852203216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</row>
    <row r="192" spans="1:51">
      <c r="A192" s="10"/>
      <c r="B192" s="10" t="s">
        <v>24</v>
      </c>
      <c r="C192" s="10">
        <f>C191/(SQRT(179))</f>
        <v>0.14857744787257213</v>
      </c>
      <c r="D192" s="10">
        <f t="shared" ref="D192:L192" si="67">D191/(SQRT(179))</f>
        <v>6.3022219700422802E-3</v>
      </c>
      <c r="E192" s="10">
        <f t="shared" si="67"/>
        <v>6.3022219700422791E-6</v>
      </c>
      <c r="F192" s="10">
        <f t="shared" si="67"/>
        <v>63.256403574486797</v>
      </c>
      <c r="G192" s="10" t="e">
        <f t="shared" si="67"/>
        <v>#DIV/0!</v>
      </c>
      <c r="H192" s="10" t="e">
        <f t="shared" si="67"/>
        <v>#DIV/0!</v>
      </c>
      <c r="I192" s="10">
        <f t="shared" si="67"/>
        <v>0.15054093125688892</v>
      </c>
      <c r="J192" s="10">
        <f t="shared" si="67"/>
        <v>9.5851007771221193E-3</v>
      </c>
      <c r="K192" s="10">
        <f t="shared" si="67"/>
        <v>9.5851007771221232E-6</v>
      </c>
      <c r="L192" s="10">
        <f t="shared" si="67"/>
        <v>67.506109362874852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</row>
    <row r="193" spans="1:5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</row>
    <row r="194" spans="1:51" ht="16" thickBot="1">
      <c r="M194" s="9"/>
      <c r="N194" s="9"/>
      <c r="O194" s="9"/>
      <c r="P194" s="9"/>
    </row>
    <row r="195" spans="1:51" s="15" customFormat="1">
      <c r="A195" s="13"/>
      <c r="B195" s="14" t="s">
        <v>29</v>
      </c>
      <c r="C195" s="15">
        <f>AVERAGE(C22,C43,C64,C84,C105,C126,C147,C168,C189)</f>
        <v>13.131044722222221</v>
      </c>
      <c r="D195" s="15">
        <f>AVERAGE(D22,D43,D64,D84,D105,D126,D147,D168,D189)</f>
        <v>2.3100972222222222</v>
      </c>
      <c r="E195" s="15">
        <f t="shared" ref="E195:F195" si="68">AVERAGE(E22,E43,E64,E84,E105,E126,E147,E168,E189)</f>
        <v>2.3100972222222221E-3</v>
      </c>
      <c r="F195" s="15">
        <f t="shared" si="68"/>
        <v>5684.8278583272659</v>
      </c>
      <c r="I195" s="15">
        <f>AVERAGE(I22,I43,I64,I84,I105,I126,I147,I168)</f>
        <v>11.290963749999998</v>
      </c>
      <c r="J195" s="15">
        <f t="shared" ref="J195:L195" si="69">AVERAGE(J22,J43,J64,J84,J105,J126,J147,J168)</f>
        <v>2.2229968749999998</v>
      </c>
      <c r="K195" s="15">
        <f t="shared" si="69"/>
        <v>2.2229968750000005E-3</v>
      </c>
      <c r="L195" s="15">
        <f t="shared" si="69"/>
        <v>5087.6299948335054</v>
      </c>
    </row>
    <row r="196" spans="1:51" s="18" customFormat="1">
      <c r="A196" s="16"/>
      <c r="B196" s="17" t="s">
        <v>20</v>
      </c>
      <c r="C196" s="18">
        <f>STDEV(C22,C43,C64,C84,C105,C126,C147,C168,C189)</f>
        <v>1.1424156749928831</v>
      </c>
      <c r="D196" s="18">
        <f t="shared" ref="D196:F196" si="70">STDEV(D22,D43,D64,D84,D105,D126,D147,D168,D189)</f>
        <v>5.0668259980430022E-2</v>
      </c>
      <c r="E196" s="18">
        <f t="shared" si="70"/>
        <v>5.0668259980430003E-5</v>
      </c>
      <c r="F196" s="18">
        <f t="shared" si="70"/>
        <v>440.40383250320969</v>
      </c>
      <c r="I196" s="18">
        <f>STDEV(I22,I43,I64,I84,I105,I126,I147,I168)</f>
        <v>1.02684304660919</v>
      </c>
      <c r="J196" s="18">
        <f t="shared" ref="J196:L196" si="71">STDEV(J22,J43,J64,J84,J105,J126,J147,J168)</f>
        <v>0.10976082800270433</v>
      </c>
      <c r="K196" s="18">
        <f t="shared" si="71"/>
        <v>1.0976082800270456E-4</v>
      </c>
      <c r="L196" s="18">
        <f t="shared" si="71"/>
        <v>465.71093162301366</v>
      </c>
    </row>
    <row r="197" spans="1:51" s="21" customFormat="1" ht="16" thickBot="1">
      <c r="A197" s="19"/>
      <c r="B197" s="20" t="s">
        <v>30</v>
      </c>
      <c r="C197" s="21">
        <f>C196/SQRT(9)</f>
        <v>0.3808052249976277</v>
      </c>
      <c r="D197" s="21">
        <f t="shared" ref="D197:F197" si="72">D196/SQRT(9)</f>
        <v>1.6889419993476675E-2</v>
      </c>
      <c r="E197" s="21">
        <f t="shared" si="72"/>
        <v>1.6889419993476667E-5</v>
      </c>
      <c r="F197" s="21">
        <f t="shared" si="72"/>
        <v>146.8012775010699</v>
      </c>
      <c r="I197" s="21">
        <f>I196/SQRT(8)</f>
        <v>0.36304384073580614</v>
      </c>
      <c r="J197" s="21">
        <f t="shared" ref="J197:L197" si="73">J196/SQRT(8)</f>
        <v>3.8806312894681262E-2</v>
      </c>
      <c r="K197" s="21">
        <f t="shared" si="73"/>
        <v>3.8806312894681343E-5</v>
      </c>
      <c r="L197" s="21">
        <f t="shared" si="73"/>
        <v>164.65367891166875</v>
      </c>
    </row>
    <row r="201" spans="1:51">
      <c r="C201" t="s">
        <v>27</v>
      </c>
    </row>
    <row r="202" spans="1:51">
      <c r="C202">
        <f>C192/C190*100</f>
        <v>1.1320890032087301</v>
      </c>
      <c r="D202">
        <f>D192/D190*100</f>
        <v>0.27284325754306787</v>
      </c>
      <c r="E202">
        <f>E192/E190*100</f>
        <v>0.27284325754306793</v>
      </c>
      <c r="F202">
        <f>F192/F190*100</f>
        <v>1.1131724823869049</v>
      </c>
      <c r="I202">
        <f>I192/I190*100</f>
        <v>1.3323348286014014</v>
      </c>
      <c r="J202">
        <f>J192/J190*100</f>
        <v>0.43132139683093251</v>
      </c>
      <c r="K202">
        <f>K192/K190*100</f>
        <v>0.43132139683093251</v>
      </c>
      <c r="L202">
        <f>L192/L190*100</f>
        <v>1.3255662921040305</v>
      </c>
    </row>
    <row r="203" spans="1:51">
      <c r="C203" s="22">
        <f>C197/C195*100</f>
        <v>2.9000375297875189</v>
      </c>
      <c r="D203" s="22">
        <f t="shared" ref="D203:F203" si="74">D197/D195*100</f>
        <v>0.73111295191419345</v>
      </c>
      <c r="E203" s="22">
        <f t="shared" si="74"/>
        <v>0.73111295191419323</v>
      </c>
      <c r="F203" s="22">
        <f t="shared" si="74"/>
        <v>2.5823346134576797</v>
      </c>
      <c r="I203" s="22">
        <f>I197/I195*100</f>
        <v>3.2153485634546142</v>
      </c>
      <c r="J203" s="22">
        <f t="shared" ref="J203:L203" si="75">J197/J195*100</f>
        <v>1.7456755486748612</v>
      </c>
      <c r="K203" s="22">
        <f t="shared" si="75"/>
        <v>1.7456755486748643</v>
      </c>
      <c r="L203" s="22">
        <f t="shared" si="75"/>
        <v>3.2363532544401767</v>
      </c>
    </row>
    <row r="204" spans="1:51">
      <c r="C204" t="s">
        <v>22</v>
      </c>
      <c r="D204" t="s">
        <v>21</v>
      </c>
      <c r="E204" t="s">
        <v>5</v>
      </c>
      <c r="F204" t="s">
        <v>28</v>
      </c>
      <c r="G204" t="s">
        <v>31</v>
      </c>
    </row>
    <row r="206" spans="1:51">
      <c r="C206" t="s">
        <v>26</v>
      </c>
      <c r="D206">
        <v>100</v>
      </c>
      <c r="E206">
        <f>J195/D195*100</f>
        <v>96.229580885845351</v>
      </c>
      <c r="F206">
        <f>100-E206</f>
        <v>3.7704191141546488</v>
      </c>
      <c r="G206">
        <v>1.7450000000000001</v>
      </c>
    </row>
    <row r="207" spans="1:51">
      <c r="C207" t="s">
        <v>23</v>
      </c>
      <c r="D207">
        <v>100</v>
      </c>
      <c r="E207">
        <f>(L195/F195)*100</f>
        <v>89.494882195615276</v>
      </c>
      <c r="F207">
        <f>100-E207</f>
        <v>10.505117804384724</v>
      </c>
      <c r="G207">
        <v>3.2360000000000002</v>
      </c>
    </row>
    <row r="208" spans="1:51">
      <c r="C208" t="s">
        <v>25</v>
      </c>
      <c r="D208">
        <v>100</v>
      </c>
      <c r="E208">
        <f>I195/C195*100</f>
        <v>85.986789237659238</v>
      </c>
      <c r="F208">
        <f>100-E208</f>
        <v>14.013210762340762</v>
      </c>
      <c r="G208">
        <v>3.2149999999999999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</vt:lpstr>
    </vt:vector>
  </TitlesOfParts>
  <Company>Sean Crooks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Crooks</dc:creator>
  <cp:lastModifiedBy>Sean Crooks</cp:lastModifiedBy>
  <dcterms:created xsi:type="dcterms:W3CDTF">2014-06-25T20:30:40Z</dcterms:created>
  <dcterms:modified xsi:type="dcterms:W3CDTF">2014-09-10T23:09:14Z</dcterms:modified>
</cp:coreProperties>
</file>